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0" yWindow="0" windowWidth="18960" windowHeight="7905" activeTab="2"/>
  </bookViews>
  <sheets>
    <sheet name="report addendum" sheetId="3" r:id="rId1"/>
    <sheet name="manual" sheetId="7" r:id="rId2"/>
    <sheet name="PEC calculation" sheetId="4" r:id="rId3"/>
    <sheet name="defaults" sheetId="5" r:id="rId4"/>
    <sheet name="data" sheetId="1" r:id="rId5"/>
  </sheets>
  <definedNames>
    <definedName name="flowrates">#REF!</definedName>
  </definedNames>
  <calcPr calcId="145621"/>
</workbook>
</file>

<file path=xl/calcChain.xml><?xml version="1.0" encoding="utf-8"?>
<calcChain xmlns="http://schemas.openxmlformats.org/spreadsheetml/2006/main">
  <c r="E11" i="4" l="1"/>
  <c r="E16" i="4"/>
  <c r="F11" i="4" l="1"/>
  <c r="D28" i="4"/>
  <c r="C28" i="4"/>
  <c r="D13" i="4" l="1"/>
  <c r="F12" i="4" l="1"/>
  <c r="D37" i="4" l="1"/>
  <c r="F20" i="4"/>
  <c r="G20" i="4" s="1"/>
  <c r="D20" i="4" l="1"/>
  <c r="D36" i="4" l="1"/>
  <c r="F19" i="4" l="1"/>
  <c r="G19" i="4" s="1"/>
  <c r="C34" i="4"/>
  <c r="D34" i="4" s="1"/>
  <c r="F18" i="4"/>
  <c r="F17" i="4"/>
  <c r="D17" i="4"/>
  <c r="D18" i="4" l="1"/>
  <c r="D31" i="4" l="1"/>
  <c r="D15" i="4"/>
  <c r="D14" i="4"/>
  <c r="F15" i="4"/>
  <c r="G15" i="4" s="1"/>
  <c r="F13" i="4"/>
  <c r="F14" i="4"/>
  <c r="G14" i="4" s="1"/>
  <c r="D32" i="4"/>
  <c r="D30" i="4"/>
  <c r="D29" i="4"/>
  <c r="D12" i="4"/>
  <c r="D11" i="4"/>
  <c r="B8" i="5" l="1"/>
  <c r="C33" i="4"/>
  <c r="D33" i="4" s="1"/>
  <c r="F16" i="4"/>
  <c r="C16" i="4"/>
  <c r="D16" i="4" s="1"/>
  <c r="D22" i="4" s="1"/>
  <c r="B462" i="1"/>
  <c r="B461" i="1" l="1"/>
  <c r="F22" i="4"/>
  <c r="B9" i="5"/>
  <c r="D35" i="4" l="1"/>
  <c r="D39" i="4" s="1"/>
</calcChain>
</file>

<file path=xl/sharedStrings.xml><?xml version="1.0" encoding="utf-8"?>
<sst xmlns="http://schemas.openxmlformats.org/spreadsheetml/2006/main" count="703" uniqueCount="612">
  <si>
    <t>De Punt</t>
  </si>
  <si>
    <t>Andijk</t>
  </si>
  <si>
    <t>Nieuwegein</t>
  </si>
  <si>
    <t>Heel</t>
  </si>
  <si>
    <t>Brakel</t>
  </si>
  <si>
    <t>Petrusplaat</t>
  </si>
  <si>
    <t>Twentekanaal</t>
  </si>
  <si>
    <t>Scheelhoek</t>
  </si>
  <si>
    <t>0003</t>
  </si>
  <si>
    <t>0005</t>
  </si>
  <si>
    <t>0007</t>
  </si>
  <si>
    <t>0009</t>
  </si>
  <si>
    <t>0010</t>
  </si>
  <si>
    <t>0014</t>
  </si>
  <si>
    <t>0015</t>
  </si>
  <si>
    <t>0017</t>
  </si>
  <si>
    <t>0018</t>
  </si>
  <si>
    <t>0022</t>
  </si>
  <si>
    <t>0024</t>
  </si>
  <si>
    <t>0025</t>
  </si>
  <si>
    <t>0034</t>
  </si>
  <si>
    <t>0037</t>
  </si>
  <si>
    <t>0039</t>
  </si>
  <si>
    <t>0040</t>
  </si>
  <si>
    <t>0047</t>
  </si>
  <si>
    <t>0048</t>
  </si>
  <si>
    <t>0050</t>
  </si>
  <si>
    <t>0051</t>
  </si>
  <si>
    <t>0052</t>
  </si>
  <si>
    <t>0053</t>
  </si>
  <si>
    <t>0055</t>
  </si>
  <si>
    <t>0056</t>
  </si>
  <si>
    <t>0058</t>
  </si>
  <si>
    <t>0059</t>
  </si>
  <si>
    <t>0060</t>
  </si>
  <si>
    <t>0063</t>
  </si>
  <si>
    <t>0064</t>
  </si>
  <si>
    <t>0065</t>
  </si>
  <si>
    <t>0070</t>
  </si>
  <si>
    <t>0072</t>
  </si>
  <si>
    <t>0074</t>
  </si>
  <si>
    <t>0079</t>
  </si>
  <si>
    <t>0080</t>
  </si>
  <si>
    <t>0081</t>
  </si>
  <si>
    <t>0082</t>
  </si>
  <si>
    <t>0083</t>
  </si>
  <si>
    <t>0085</t>
  </si>
  <si>
    <t>0086</t>
  </si>
  <si>
    <t>0088</t>
  </si>
  <si>
    <t>0090</t>
  </si>
  <si>
    <t>0091</t>
  </si>
  <si>
    <t>0093</t>
  </si>
  <si>
    <t>0096</t>
  </si>
  <si>
    <t>0098</t>
  </si>
  <si>
    <t>0104</t>
  </si>
  <si>
    <t>0106</t>
  </si>
  <si>
    <t>0109</t>
  </si>
  <si>
    <t>0114</t>
  </si>
  <si>
    <t>0118</t>
  </si>
  <si>
    <t>0119</t>
  </si>
  <si>
    <t>0140</t>
  </si>
  <si>
    <t>0141</t>
  </si>
  <si>
    <t>0147</t>
  </si>
  <si>
    <t>0148</t>
  </si>
  <si>
    <t>0150</t>
  </si>
  <si>
    <t>0153</t>
  </si>
  <si>
    <t>0158</t>
  </si>
  <si>
    <t>0160</t>
  </si>
  <si>
    <t>0163</t>
  </si>
  <si>
    <t>0164</t>
  </si>
  <si>
    <t>0166</t>
  </si>
  <si>
    <t>0168</t>
  </si>
  <si>
    <t>0171</t>
  </si>
  <si>
    <t>0173</t>
  </si>
  <si>
    <t>0175</t>
  </si>
  <si>
    <t>0177</t>
  </si>
  <si>
    <t>0180</t>
  </si>
  <si>
    <t>0183</t>
  </si>
  <si>
    <t>0184</t>
  </si>
  <si>
    <t>0189</t>
  </si>
  <si>
    <t>0193</t>
  </si>
  <si>
    <t>0196</t>
  </si>
  <si>
    <t>0197</t>
  </si>
  <si>
    <t>0200</t>
  </si>
  <si>
    <t>0202</t>
  </si>
  <si>
    <t>0203</t>
  </si>
  <si>
    <t>0209</t>
  </si>
  <si>
    <t>0213</t>
  </si>
  <si>
    <t>0214</t>
  </si>
  <si>
    <t>0216</t>
  </si>
  <si>
    <t>0221</t>
  </si>
  <si>
    <t>0222</t>
  </si>
  <si>
    <t>0225</t>
  </si>
  <si>
    <t>0226</t>
  </si>
  <si>
    <t>0228</t>
  </si>
  <si>
    <t>0230</t>
  </si>
  <si>
    <t>0232</t>
  </si>
  <si>
    <t>0233</t>
  </si>
  <si>
    <t>0236</t>
  </si>
  <si>
    <t>0241</t>
  </si>
  <si>
    <t>0243</t>
  </si>
  <si>
    <t>0244</t>
  </si>
  <si>
    <t>0246</t>
  </si>
  <si>
    <t>0252</t>
  </si>
  <si>
    <t>0262</t>
  </si>
  <si>
    <t>0263</t>
  </si>
  <si>
    <t>0265</t>
  </si>
  <si>
    <t>0267</t>
  </si>
  <si>
    <t>0268</t>
  </si>
  <si>
    <t>0269</t>
  </si>
  <si>
    <t>0273</t>
  </si>
  <si>
    <t>0274</t>
  </si>
  <si>
    <t>0275</t>
  </si>
  <si>
    <t>0277</t>
  </si>
  <si>
    <t>0279</t>
  </si>
  <si>
    <t>0281</t>
  </si>
  <si>
    <t>0282</t>
  </si>
  <si>
    <t>0285</t>
  </si>
  <si>
    <t>0289</t>
  </si>
  <si>
    <t>0293</t>
  </si>
  <si>
    <t>0294</t>
  </si>
  <si>
    <t>0296</t>
  </si>
  <si>
    <t>0297</t>
  </si>
  <si>
    <t>0299</t>
  </si>
  <si>
    <t>0301</t>
  </si>
  <si>
    <t>0302</t>
  </si>
  <si>
    <t>0303</t>
  </si>
  <si>
    <t>0304</t>
  </si>
  <si>
    <t>0305</t>
  </si>
  <si>
    <t>0307</t>
  </si>
  <si>
    <t>0308</t>
  </si>
  <si>
    <t>0310</t>
  </si>
  <si>
    <t>0311</t>
  </si>
  <si>
    <t>0312</t>
  </si>
  <si>
    <t>0313</t>
  </si>
  <si>
    <t>0317</t>
  </si>
  <si>
    <t>0321</t>
  </si>
  <si>
    <t>0327</t>
  </si>
  <si>
    <t>0329</t>
  </si>
  <si>
    <t>0331</t>
  </si>
  <si>
    <t>0333</t>
  </si>
  <si>
    <t>0335</t>
  </si>
  <si>
    <t>0339</t>
  </si>
  <si>
    <t>0340</t>
  </si>
  <si>
    <t>0342</t>
  </si>
  <si>
    <t>0344</t>
  </si>
  <si>
    <t>0345</t>
  </si>
  <si>
    <t>0351</t>
  </si>
  <si>
    <t>0352</t>
  </si>
  <si>
    <t>0353</t>
  </si>
  <si>
    <t>0355</t>
  </si>
  <si>
    <t>0356</t>
  </si>
  <si>
    <t>0358</t>
  </si>
  <si>
    <t>0361</t>
  </si>
  <si>
    <t>0362</t>
  </si>
  <si>
    <t>0363</t>
  </si>
  <si>
    <t>0364</t>
  </si>
  <si>
    <t>0365</t>
  </si>
  <si>
    <t>0366</t>
  </si>
  <si>
    <t>0370</t>
  </si>
  <si>
    <t>0372</t>
  </si>
  <si>
    <t>0373</t>
  </si>
  <si>
    <t>0375</t>
  </si>
  <si>
    <t>0376</t>
  </si>
  <si>
    <t>0377</t>
  </si>
  <si>
    <t>0381</t>
  </si>
  <si>
    <t>0383</t>
  </si>
  <si>
    <t>0384</t>
  </si>
  <si>
    <t>0385</t>
  </si>
  <si>
    <t>0388</t>
  </si>
  <si>
    <t>0392</t>
  </si>
  <si>
    <t>0393</t>
  </si>
  <si>
    <t>0394</t>
  </si>
  <si>
    <t>0395</t>
  </si>
  <si>
    <t>0396</t>
  </si>
  <si>
    <t>0397</t>
  </si>
  <si>
    <t>0398</t>
  </si>
  <si>
    <t>0399</t>
  </si>
  <si>
    <t>0400</t>
  </si>
  <si>
    <t>0402</t>
  </si>
  <si>
    <t>0405</t>
  </si>
  <si>
    <t>0406</t>
  </si>
  <si>
    <t>0412</t>
  </si>
  <si>
    <t>0415</t>
  </si>
  <si>
    <t>0416</t>
  </si>
  <si>
    <t>0417</t>
  </si>
  <si>
    <t>0420</t>
  </si>
  <si>
    <t>0424</t>
  </si>
  <si>
    <t>0425</t>
  </si>
  <si>
    <t>0431</t>
  </si>
  <si>
    <t>0432</t>
  </si>
  <si>
    <t>0437</t>
  </si>
  <si>
    <t>0439</t>
  </si>
  <si>
    <t>0441</t>
  </si>
  <si>
    <t>0448</t>
  </si>
  <si>
    <t>0450</t>
  </si>
  <si>
    <t>0451</t>
  </si>
  <si>
    <t>0453</t>
  </si>
  <si>
    <t>0457</t>
  </si>
  <si>
    <t>0458</t>
  </si>
  <si>
    <t>0459</t>
  </si>
  <si>
    <t>0462</t>
  </si>
  <si>
    <t>0463</t>
  </si>
  <si>
    <t>0473</t>
  </si>
  <si>
    <t>0476</t>
  </si>
  <si>
    <t>0478</t>
  </si>
  <si>
    <t>0479</t>
  </si>
  <si>
    <t>0482</t>
  </si>
  <si>
    <t>0483</t>
  </si>
  <si>
    <t>0484</t>
  </si>
  <si>
    <t>0489</t>
  </si>
  <si>
    <t>0491</t>
  </si>
  <si>
    <t>0497</t>
  </si>
  <si>
    <t>0498</t>
  </si>
  <si>
    <t>0499</t>
  </si>
  <si>
    <t>0501</t>
  </si>
  <si>
    <t>0502</t>
  </si>
  <si>
    <t>0503</t>
  </si>
  <si>
    <t>0504</t>
  </si>
  <si>
    <t>0505</t>
  </si>
  <si>
    <t>0511</t>
  </si>
  <si>
    <t>0512</t>
  </si>
  <si>
    <t>0513</t>
  </si>
  <si>
    <t>0518</t>
  </si>
  <si>
    <t>0523</t>
  </si>
  <si>
    <t>0530</t>
  </si>
  <si>
    <t>0531</t>
  </si>
  <si>
    <t>0532</t>
  </si>
  <si>
    <t>0534</t>
  </si>
  <si>
    <t>0537</t>
  </si>
  <si>
    <t>0542</t>
  </si>
  <si>
    <t>0545</t>
  </si>
  <si>
    <t>0546</t>
  </si>
  <si>
    <t>0547</t>
  </si>
  <si>
    <t>0553</t>
  </si>
  <si>
    <t>0556</t>
  </si>
  <si>
    <t>0559</t>
  </si>
  <si>
    <t>0563</t>
  </si>
  <si>
    <t>0567</t>
  </si>
  <si>
    <t>0568</t>
  </si>
  <si>
    <t>0569</t>
  </si>
  <si>
    <t>0571</t>
  </si>
  <si>
    <t>0575</t>
  </si>
  <si>
    <t>0576</t>
  </si>
  <si>
    <t>0579</t>
  </si>
  <si>
    <t>0580</t>
  </si>
  <si>
    <t>0584</t>
  </si>
  <si>
    <t>0585</t>
  </si>
  <si>
    <t>0588</t>
  </si>
  <si>
    <t>0589</t>
  </si>
  <si>
    <t>0590</t>
  </si>
  <si>
    <t>0595</t>
  </si>
  <si>
    <t>0597</t>
  </si>
  <si>
    <t>0599</t>
  </si>
  <si>
    <t>0600</t>
  </si>
  <si>
    <t>0603</t>
  </si>
  <si>
    <t>0606</t>
  </si>
  <si>
    <t>0608</t>
  </si>
  <si>
    <t>0610</t>
  </si>
  <si>
    <t>0611</t>
  </si>
  <si>
    <t>0612</t>
  </si>
  <si>
    <t>0613</t>
  </si>
  <si>
    <t>0614</t>
  </si>
  <si>
    <t>0617</t>
  </si>
  <si>
    <t>0620</t>
  </si>
  <si>
    <t>0622</t>
  </si>
  <si>
    <t>0623</t>
  </si>
  <si>
    <t>0626</t>
  </si>
  <si>
    <t>0627</t>
  </si>
  <si>
    <t>0629</t>
  </si>
  <si>
    <t>0632</t>
  </si>
  <si>
    <t>0637</t>
  </si>
  <si>
    <t>0638</t>
  </si>
  <si>
    <t>0642</t>
  </si>
  <si>
    <t>0643</t>
  </si>
  <si>
    <t>0644</t>
  </si>
  <si>
    <t>0645</t>
  </si>
  <si>
    <t>0653</t>
  </si>
  <si>
    <t>0654</t>
  </si>
  <si>
    <t>0664</t>
  </si>
  <si>
    <t>0668</t>
  </si>
  <si>
    <t>0677</t>
  </si>
  <si>
    <t>0678</t>
  </si>
  <si>
    <t>0683</t>
  </si>
  <si>
    <t>0687</t>
  </si>
  <si>
    <t>0689</t>
  </si>
  <si>
    <t>0693</t>
  </si>
  <si>
    <t>0694</t>
  </si>
  <si>
    <t>0703</t>
  </si>
  <si>
    <t>0707</t>
  </si>
  <si>
    <t>0710</t>
  </si>
  <si>
    <t>0715</t>
  </si>
  <si>
    <t>0716</t>
  </si>
  <si>
    <t>0717</t>
  </si>
  <si>
    <t>0718</t>
  </si>
  <si>
    <t>0733</t>
  </si>
  <si>
    <t>0736</t>
  </si>
  <si>
    <t>0737</t>
  </si>
  <si>
    <t>0738</t>
  </si>
  <si>
    <t>0743</t>
  </si>
  <si>
    <t>0744</t>
  </si>
  <si>
    <t>0748</t>
  </si>
  <si>
    <t>0753</t>
  </si>
  <si>
    <t>0755</t>
  </si>
  <si>
    <t>0756</t>
  </si>
  <si>
    <t>0757</t>
  </si>
  <si>
    <t>0758</t>
  </si>
  <si>
    <t>0762</t>
  </si>
  <si>
    <t>0765</t>
  </si>
  <si>
    <t>0766</t>
  </si>
  <si>
    <t>0770</t>
  </si>
  <si>
    <t>0772</t>
  </si>
  <si>
    <t>0777</t>
  </si>
  <si>
    <t>0779</t>
  </si>
  <si>
    <t>0784</t>
  </si>
  <si>
    <t>0785</t>
  </si>
  <si>
    <t>0786</t>
  </si>
  <si>
    <t>0788</t>
  </si>
  <si>
    <t>0794</t>
  </si>
  <si>
    <t>0796</t>
  </si>
  <si>
    <t>0797</t>
  </si>
  <si>
    <t>0798</t>
  </si>
  <si>
    <t>0808</t>
  </si>
  <si>
    <t>0809</t>
  </si>
  <si>
    <t>0815</t>
  </si>
  <si>
    <t>0820</t>
  </si>
  <si>
    <t>0823</t>
  </si>
  <si>
    <t>0824</t>
  </si>
  <si>
    <t>0826</t>
  </si>
  <si>
    <t>0828</t>
  </si>
  <si>
    <t>0840</t>
  </si>
  <si>
    <t>0844</t>
  </si>
  <si>
    <t>0845</t>
  </si>
  <si>
    <t>0846</t>
  </si>
  <si>
    <t>0847</t>
  </si>
  <si>
    <t>0848</t>
  </si>
  <si>
    <t>0851</t>
  </si>
  <si>
    <t>0852</t>
  </si>
  <si>
    <t>0855</t>
  </si>
  <si>
    <t>0856</t>
  </si>
  <si>
    <t>0858</t>
  </si>
  <si>
    <t>0860</t>
  </si>
  <si>
    <t>0861</t>
  </si>
  <si>
    <t>0865</t>
  </si>
  <si>
    <t>0866</t>
  </si>
  <si>
    <t>0867</t>
  </si>
  <si>
    <t>0870</t>
  </si>
  <si>
    <t>0873</t>
  </si>
  <si>
    <t>0874</t>
  </si>
  <si>
    <t>0879</t>
  </si>
  <si>
    <t>0880</t>
  </si>
  <si>
    <t>0881</t>
  </si>
  <si>
    <t>0882</t>
  </si>
  <si>
    <t>0885</t>
  </si>
  <si>
    <t>0888</t>
  </si>
  <si>
    <t>0889</t>
  </si>
  <si>
    <t>0893</t>
  </si>
  <si>
    <t>0899</t>
  </si>
  <si>
    <t>0905</t>
  </si>
  <si>
    <t>0907</t>
  </si>
  <si>
    <t>0917</t>
  </si>
  <si>
    <t>0918</t>
  </si>
  <si>
    <t>0928</t>
  </si>
  <si>
    <t>0929</t>
  </si>
  <si>
    <t>0934</t>
  </si>
  <si>
    <t>0935</t>
  </si>
  <si>
    <t>0936</t>
  </si>
  <si>
    <t>0938</t>
  </si>
  <si>
    <t>0941</t>
  </si>
  <si>
    <t>0944</t>
  </si>
  <si>
    <t>0946</t>
  </si>
  <si>
    <t>0951</t>
  </si>
  <si>
    <t>0957</t>
  </si>
  <si>
    <t>0962</t>
  </si>
  <si>
    <t>0964</t>
  </si>
  <si>
    <t>0965</t>
  </si>
  <si>
    <t>0971</t>
  </si>
  <si>
    <t>0981</t>
  </si>
  <si>
    <t>0983</t>
  </si>
  <si>
    <t>0984</t>
  </si>
  <si>
    <t>0986</t>
  </si>
  <si>
    <t>0988</t>
  </si>
  <si>
    <t>0993</t>
  </si>
  <si>
    <t>0994</t>
  </si>
  <si>
    <t>0995</t>
  </si>
  <si>
    <t>1507</t>
  </si>
  <si>
    <t>1509</t>
  </si>
  <si>
    <t>1525</t>
  </si>
  <si>
    <t>1581</t>
  </si>
  <si>
    <t>1586</t>
  </si>
  <si>
    <t>1598</t>
  </si>
  <si>
    <t>1621</t>
  </si>
  <si>
    <t>1640</t>
  </si>
  <si>
    <t>1641</t>
  </si>
  <si>
    <t>1651</t>
  </si>
  <si>
    <t>1652</t>
  </si>
  <si>
    <t>1655</t>
  </si>
  <si>
    <t>1658</t>
  </si>
  <si>
    <t>1659</t>
  </si>
  <si>
    <t>1661</t>
  </si>
  <si>
    <t>1663</t>
  </si>
  <si>
    <t>1666</t>
  </si>
  <si>
    <t>1667</t>
  </si>
  <si>
    <t>1669</t>
  </si>
  <si>
    <t>1671</t>
  </si>
  <si>
    <t>1672</t>
  </si>
  <si>
    <t>1674</t>
  </si>
  <si>
    <t>1676</t>
  </si>
  <si>
    <t>1680</t>
  </si>
  <si>
    <t>1681</t>
  </si>
  <si>
    <t>1684</t>
  </si>
  <si>
    <t>1685</t>
  </si>
  <si>
    <t>1690</t>
  </si>
  <si>
    <t>1695</t>
  </si>
  <si>
    <t>1696</t>
  </si>
  <si>
    <t>1699</t>
  </si>
  <si>
    <t>1700</t>
  </si>
  <si>
    <t>1701</t>
  </si>
  <si>
    <t>1702</t>
  </si>
  <si>
    <t>1705</t>
  </si>
  <si>
    <t>1706</t>
  </si>
  <si>
    <t>1708</t>
  </si>
  <si>
    <t>1709</t>
  </si>
  <si>
    <t>1711</t>
  </si>
  <si>
    <t>1714</t>
  </si>
  <si>
    <t>1719</t>
  </si>
  <si>
    <t>1721</t>
  </si>
  <si>
    <t>1722</t>
  </si>
  <si>
    <t>1723</t>
  </si>
  <si>
    <t>1724</t>
  </si>
  <si>
    <t>1728</t>
  </si>
  <si>
    <t>1729</t>
  </si>
  <si>
    <t>1730</t>
  </si>
  <si>
    <t>1731</t>
  </si>
  <si>
    <t>1734</t>
  </si>
  <si>
    <t>1735</t>
  </si>
  <si>
    <t>1740</t>
  </si>
  <si>
    <t>1742</t>
  </si>
  <si>
    <t>1771</t>
  </si>
  <si>
    <t>1773</t>
  </si>
  <si>
    <t>1774</t>
  </si>
  <si>
    <t>1783</t>
  </si>
  <si>
    <t>1842</t>
  </si>
  <si>
    <t>1859</t>
  </si>
  <si>
    <t>1876</t>
  </si>
  <si>
    <t>1883</t>
  </si>
  <si>
    <t>1896</t>
  </si>
  <si>
    <t>1916</t>
  </si>
  <si>
    <t>1926</t>
  </si>
  <si>
    <t>1955</t>
  </si>
  <si>
    <t>1987</t>
  </si>
  <si>
    <t>Paved areas in municipalities</t>
  </si>
  <si>
    <t>Abstraction point</t>
  </si>
  <si>
    <t>municipality number</t>
  </si>
  <si>
    <t xml:space="preserve"> paved area (m2)</t>
  </si>
  <si>
    <t>Amsterdam-Rijnkanaal</t>
  </si>
  <si>
    <t>location</t>
  </si>
  <si>
    <t>river</t>
  </si>
  <si>
    <t>percentiles</t>
  </si>
  <si>
    <t>min</t>
  </si>
  <si>
    <t>max</t>
  </si>
  <si>
    <t>Eijsden</t>
  </si>
  <si>
    <t>Meuse</t>
  </si>
  <si>
    <t>Keizersveer</t>
  </si>
  <si>
    <t>Lith</t>
  </si>
  <si>
    <t>Schipborg</t>
  </si>
  <si>
    <t>Drentsche Aa</t>
  </si>
  <si>
    <t>Lobith</t>
  </si>
  <si>
    <t>Rhine</t>
  </si>
  <si>
    <t>Weesp</t>
  </si>
  <si>
    <t>AR-canal</t>
  </si>
  <si>
    <t>Tiel</t>
  </si>
  <si>
    <t>Waal</t>
  </si>
  <si>
    <t>ref: report 601450021</t>
  </si>
  <si>
    <t>Surface water abstraction points</t>
  </si>
  <si>
    <t>Allocation of municipalities</t>
  </si>
  <si>
    <t>total</t>
  </si>
  <si>
    <t>April - September flow velocities (m3/s) in the period 2000 - 2006</t>
  </si>
  <si>
    <t>Report addendum</t>
  </si>
  <si>
    <t>legend</t>
  </si>
  <si>
    <t>input by user</t>
  </si>
  <si>
    <t>dosage</t>
  </si>
  <si>
    <t>kg/ha</t>
  </si>
  <si>
    <t>DegT50 / DT50</t>
  </si>
  <si>
    <t>d</t>
  </si>
  <si>
    <t>result</t>
  </si>
  <si>
    <t>-</t>
  </si>
  <si>
    <t>fraction run-off</t>
  </si>
  <si>
    <t>treatment days</t>
  </si>
  <si>
    <t>residence time</t>
  </si>
  <si>
    <t>total area</t>
  </si>
  <si>
    <t>ha</t>
  </si>
  <si>
    <t>flow rate</t>
  </si>
  <si>
    <t>PEC</t>
  </si>
  <si>
    <t xml:space="preserve">Calculations </t>
  </si>
  <si>
    <t>unit</t>
  </si>
  <si>
    <t>parameter</t>
  </si>
  <si>
    <t>without measures</t>
  </si>
  <si>
    <t>select by user</t>
  </si>
  <si>
    <t>spot (10%)</t>
  </si>
  <si>
    <t>intensive (20 d)</t>
  </si>
  <si>
    <t>regular (40 d)</t>
  </si>
  <si>
    <r>
      <t>• 10</t>
    </r>
    <r>
      <rPr>
        <vertAlign val="superscript"/>
        <sz val="11"/>
        <rFont val="Arial"/>
        <family val="2"/>
      </rPr>
      <t>th</t>
    </r>
    <r>
      <rPr>
        <sz val="11"/>
        <rFont val="Arial"/>
        <family val="2"/>
      </rPr>
      <t>-ile flow rate at abstraction point</t>
    </r>
  </si>
  <si>
    <t>• max. prescribed dose</t>
  </si>
  <si>
    <t>• 10% run-off (= rounded max run-off at district level)</t>
  </si>
  <si>
    <t>User instructions</t>
  </si>
  <si>
    <t>●</t>
  </si>
  <si>
    <t>The percentile (0 (= minimum), 5, 10, 50, 90, 95, 100 (= maximum)) of the water flow rate in the water stream.</t>
  </si>
  <si>
    <t xml:space="preserve">(d) </t>
  </si>
  <si>
    <t>default or copy</t>
  </si>
  <si>
    <t xml:space="preserve"> Default is Petrusplaat / Keizersveer</t>
  </si>
  <si>
    <t>selected cell</t>
  </si>
  <si>
    <t>P90 DOB or equivalent</t>
  </si>
  <si>
    <t>Petrusplaat / Keizersveer</t>
  </si>
  <si>
    <r>
      <rPr>
        <sz val="11"/>
        <color theme="1"/>
        <rFont val="Verdana"/>
        <family val="2"/>
      </rPr>
      <t>μ</t>
    </r>
    <r>
      <rPr>
        <sz val="11"/>
        <color theme="1"/>
        <rFont val="Arial"/>
        <family val="2"/>
      </rPr>
      <t>g/L</t>
    </r>
  </si>
  <si>
    <t>%</t>
  </si>
  <si>
    <t>full area (100%)</t>
  </si>
  <si>
    <t>ref: RIVM report 601450021</t>
  </si>
  <si>
    <t>options run-off</t>
  </si>
  <si>
    <t>options intensity at district level</t>
  </si>
  <si>
    <t>flow velocity (m3/s)</t>
  </si>
  <si>
    <t>Paved areas (ha) in contributing catchment. See report and sheet 'data'.</t>
  </si>
  <si>
    <t>situation</t>
  </si>
  <si>
    <t>remark</t>
  </si>
  <si>
    <t>run-off (-)</t>
  </si>
  <si>
    <t>Run-off fractions (-). See references report Withagen 2004, 2005, van Dijk 2006</t>
  </si>
  <si>
    <t xml:space="preserve">Number of treatment days in one application round. </t>
  </si>
  <si>
    <t>see report default</t>
  </si>
  <si>
    <t>approximately 50% of days do not comply with DOB requirements (Withagen 2005)</t>
  </si>
  <si>
    <t>see report</t>
  </si>
  <si>
    <t>default Ctgb for spot applications</t>
  </si>
  <si>
    <t>default Ctgb for full area treatment</t>
  </si>
  <si>
    <t>default (6 d)</t>
  </si>
  <si>
    <t>based on measurement with glyphosate, but assumed not substance specific (Beltman found little variability)</t>
  </si>
  <si>
    <t>default, for non-professional use this default applies</t>
  </si>
  <si>
    <t>• 20 working days to treat the total area / district</t>
  </si>
  <si>
    <t>Maximum concentration &lt; drinking water standard</t>
  </si>
  <si>
    <t xml:space="preserve">• drinking water abstraction point De Punt is too small and not representative </t>
  </si>
  <si>
    <t>• drinking water abstraction point Twentekanaal is closed</t>
  </si>
  <si>
    <t>• drinking water abstraction point Andijk has a high dilution</t>
  </si>
  <si>
    <t>• drinking water abstraction point Scheelhoek is influenced by the Nord Sea</t>
  </si>
  <si>
    <t xml:space="preserve">The report describes the general calculation procedure. However, a more specified procedure, including correct calculation procedures, appeared necessary. This addendum provides both further underpinning of the scenario to be used in the calculations and the calculation tool. Based on the reasoning below, a further selection in drinking water abstraction points used for the calculation procedure was made and the procedure was turned into a tiered approach. </t>
  </si>
  <si>
    <t>April - September flow rates (m3/s) in surface water near or at drinking water drinking water abstraction points (see report Table 4.2)</t>
  </si>
  <si>
    <t>The drinking water abstraction point: Amsterdam-Rijnkanaal, De Punt, Keizersveer (= Petrusplaat)</t>
  </si>
  <si>
    <t>default (10%)</t>
  </si>
  <si>
    <t>fraction of the total area to be treated</t>
  </si>
  <si>
    <t>Parameter value</t>
  </si>
  <si>
    <t>Select</t>
  </si>
  <si>
    <t>fraction treated per ha</t>
  </si>
  <si>
    <t>Refinement options</t>
  </si>
  <si>
    <t>default (50%)</t>
  </si>
  <si>
    <t>• 50% of the total area of hardened surfaces is treated with a product</t>
  </si>
  <si>
    <t>Default assumptions (Tier 1)</t>
  </si>
  <si>
    <t>DWS = drinking water standard</t>
  </si>
  <si>
    <t>Monitoring (Tier 3)</t>
  </si>
  <si>
    <t>Other DWAP</t>
  </si>
  <si>
    <t>Refinement options (Tier 2)</t>
  </si>
  <si>
    <t>not for authorisation purposes</t>
  </si>
  <si>
    <t>market share</t>
  </si>
  <si>
    <t>The system half-life according to OECD308</t>
  </si>
  <si>
    <t>The half-life of the substance in water only (OECD 309), or the degradation half-life (DegT50, d) of the substance in the water phase of a water sediment system (OECD 308), or the dissipation half-life of the substance from the water phase of a water/sediment system.</t>
  </si>
  <si>
    <t>percentage of area to be treated</t>
  </si>
  <si>
    <t>flow velocity in 'other DWAP', not for authorisation purposes</t>
  </si>
  <si>
    <t>for 'other DWAP'</t>
  </si>
  <si>
    <t>(expected) market share</t>
  </si>
  <si>
    <t>default (100%)</t>
  </si>
  <si>
    <t>Intensity (intensive, regular) of the use in the district. The default application duration in a neighbourhood is 20 days. This is described as intensive. A less intensive duration (40 days) can be selected if DOB is presented on the label. The reasoning is that due to weather conditions that limit the application of the product, the product will not be used every day.</t>
  </si>
  <si>
    <t>Other scenarios (not for authorisation)</t>
  </si>
  <si>
    <t>Tier 1 input</t>
  </si>
  <si>
    <t>no refinement options possible</t>
  </si>
  <si>
    <t>►</t>
  </si>
  <si>
    <t>The 10th percentile flow rate is the default, no mitigation possible.</t>
  </si>
  <si>
    <t>The percentage of the area (10 - 50%) to be treated. Part of the area does not need to be treated, because of amongst others type of surface, intensity of traffic and repavement.</t>
  </si>
  <si>
    <t>This calculation procedure is added to gain insight into variability of concentrations at drinking water abstraction points (DWAP) in catchment areas. This is not used for authorisation decisions. In addition to input and selections for the default Petrusplaat drinking water abstraction point, the user can choose:</t>
  </si>
  <si>
    <t>• flow rates at abstraction points in Rhine catchment are regulated and not representative of flow rates in Rhine delta</t>
  </si>
  <si>
    <t>Drinking water abstraction point (DWAP) Petrusplaat / Keizersveer is selected for the calculations. Some of the reasons for this are:</t>
  </si>
  <si>
    <t>Decision scheme. Simplified scheme from RIVM report 601450021</t>
  </si>
  <si>
    <t>90-percentile concentration at individual drinking water abstraction point &lt; drinking water standard</t>
  </si>
  <si>
    <t>Options can be selected, the default is taken when no mitigation on this point is assumed.</t>
  </si>
  <si>
    <t>options DegT50 / DT50</t>
  </si>
  <si>
    <t>the half-life of the substance in water only (OECD 309)</t>
  </si>
  <si>
    <t>the degradation half-life (DegT50, d) of the substance in the water phase of a water sediment system (OECD 308)</t>
  </si>
  <si>
    <t>the dissipation half-life of the substance from the water phase of a water/sediment system</t>
  </si>
  <si>
    <t>• no mitigation measures</t>
  </si>
  <si>
    <t>• residence time in surface water is 6 days</t>
  </si>
  <si>
    <t>option treated area</t>
  </si>
  <si>
    <t>10% run-off (= rounded max run-off at district level, default)</t>
  </si>
  <si>
    <r>
      <t>90</t>
    </r>
    <r>
      <rPr>
        <vertAlign val="superscript"/>
        <sz val="11"/>
        <rFont val="Arial"/>
        <family val="2"/>
      </rPr>
      <t>th</t>
    </r>
    <r>
      <rPr>
        <sz val="11"/>
        <rFont val="Arial"/>
        <family val="2"/>
      </rPr>
      <t>-ile run-off fraction at district level (= 3.5%) when DOB is prescribed on the label</t>
    </r>
  </si>
  <si>
    <t>intensive (20 working days to treat the district area)</t>
  </si>
  <si>
    <t>50% of the total area of hardened surfaces is treated with a product</t>
  </si>
  <si>
    <t>10 - 40% of the total area is treated, selected value needs underpinning</t>
  </si>
  <si>
    <t>tier 1</t>
  </si>
  <si>
    <t>tier 2</t>
  </si>
  <si>
    <t xml:space="preserve">• the default market share of a product based on a new substance is 40%. Based on the current market position, 100% is assumed for glyphosate. </t>
  </si>
  <si>
    <t>default (40%)</t>
  </si>
  <si>
    <t>glyphosate (100%)</t>
  </si>
  <si>
    <t>spot application (10% of object is treated)</t>
  </si>
  <si>
    <t xml:space="preserve">default: 40% for new substance, 100% for glyphosate </t>
  </si>
  <si>
    <t>10 - 100%, selected value needs underpinning if different from default</t>
  </si>
  <si>
    <t>prescribed on the label, since this is based on average weather forecasts</t>
  </si>
  <si>
    <t xml:space="preserve">regular (40 working days to treat the district area). This option can only be used when DOB is  </t>
  </si>
  <si>
    <r>
      <t>Calculations for all scenarios / tiers take place on one sheet. Each of the scenarios requires input [</t>
    </r>
    <r>
      <rPr>
        <sz val="11"/>
        <color theme="1"/>
        <rFont val="Courier New"/>
        <family val="3"/>
      </rPr>
      <t>•</t>
    </r>
    <r>
      <rPr>
        <sz val="11"/>
        <color theme="1"/>
        <rFont val="Arial"/>
        <family val="2"/>
      </rPr>
      <t>] and or selection [</t>
    </r>
    <r>
      <rPr>
        <sz val="11"/>
        <color theme="1"/>
        <rFont val="Courier New"/>
        <family val="3"/>
      </rPr>
      <t>►</t>
    </r>
    <r>
      <rPr>
        <sz val="11"/>
        <color theme="1"/>
        <rFont val="Arial"/>
        <family val="2"/>
      </rPr>
      <t>] from the user. This is specified in more detail below. In tier 2, refinement options can be chosen [</t>
    </r>
    <r>
      <rPr>
        <sz val="11"/>
        <color theme="1"/>
        <rFont val="Courier New"/>
        <family val="3"/>
      </rPr>
      <t>►</t>
    </r>
    <r>
      <rPr>
        <sz val="11"/>
        <color theme="1"/>
        <rFont val="Arial"/>
        <family val="2"/>
      </rPr>
      <t xml:space="preserve">]. Refinement options can also be chosen for the scenarios that are not used for authorisation. </t>
    </r>
  </si>
  <si>
    <t>Market share. The default is 40% for new substances, 100% for glyphosate.</t>
  </si>
  <si>
    <t xml:space="preserve">tier 2 </t>
  </si>
  <si>
    <t>other scenario</t>
  </si>
  <si>
    <t xml:space="preserve">Application rate (kg/ha).  The application rate (kg/ha) is for one full treatment of the surface. The calculation procedures account for mitigation measures, where appropriate. The procedure assumes that there is no accumulation from repeated treatments because of the length of the time interval between applications. For all scenarios/tiers the dosage must be provided in the column for Tier 1 calculations. </t>
  </si>
  <si>
    <r>
      <t xml:space="preserve">fraction treated per ha (default (100%), 10%). The 10% corresponds to spotwise treatment. </t>
    </r>
    <r>
      <rPr>
        <b/>
        <sz val="11"/>
        <rFont val="Arial"/>
        <family val="2"/>
      </rPr>
      <t xml:space="preserve">Note: </t>
    </r>
    <r>
      <rPr>
        <sz val="11"/>
        <rFont val="Arial"/>
        <family val="2"/>
      </rPr>
      <t xml:space="preserve">if the spotwise treatment is accounted for in the dosage, option 'default (100%)' has to be chosen. </t>
    </r>
  </si>
  <si>
    <t>full area (100% of object is treated)</t>
  </si>
  <si>
    <t>• water-sediment total system half-life (OECD 308)</t>
  </si>
  <si>
    <t>water-sediment total system half-life (OECD 308), default</t>
  </si>
  <si>
    <t>Run-off mitigation (3.5%) dependent on the overall application certification. If DOB is prescribed, less run-off is expected. For non-professionals, 10% runoff is assumed and no refinement options are possible.</t>
  </si>
  <si>
    <t>the default market share of a product based on a new substance is 40%. Any refinements of this value should be substantiated. If this calculation is to be performed for a.s. glyphosate the default value is 100% based on the current market position.</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</si>
</sst>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ourier New"/>
      <family val="2"/>
    </font>
    <font>
      <sz val="11"/>
      <color theme="1"/>
      <name val="Courier New"/>
      <family val="2"/>
    </font>
    <font>
      <b/>
      <sz val="20"/>
      <name val="Arial"/>
      <family val="2"/>
    </font>
    <font>
      <sz val="11"/>
      <color theme="1"/>
      <name val="Arial"/>
      <family val="2"/>
    </font>
    <font>
      <sz val="20"/>
      <color theme="1"/>
      <name val="Arial"/>
      <family val="2"/>
    </font>
    <font>
      <sz val="11"/>
      <name val="Arial"/>
      <family val="2"/>
    </font>
    <font>
      <b/>
      <sz val="11"/>
      <name val="Arial"/>
      <family val="2"/>
    </font>
    <font>
      <sz val="11"/>
      <color indexed="8"/>
      <name val="Arial"/>
      <family val="2"/>
    </font>
    <font>
      <b/>
      <sz val="11"/>
      <color theme="1"/>
      <name val="Arial"/>
      <family val="2"/>
    </font>
    <font>
      <vertAlign val="superscript"/>
      <sz val="11"/>
      <name val="Arial"/>
      <family val="2"/>
    </font>
    <font>
      <sz val="11"/>
      <color theme="1"/>
      <name val="Courier New"/>
      <family val="3"/>
    </font>
    <font>
      <sz val="11"/>
      <color theme="1"/>
      <name val="Verdana"/>
      <family val="2"/>
    </font>
    <font>
      <sz val="11"/>
      <color rgb="FFFF0000"/>
      <name val="Arial"/>
      <family val="2"/>
    </font>
    <font>
      <sz val="11"/>
      <color rgb="FF00B0F0"/>
      <name val="Arial"/>
      <family val="2"/>
    </font>
    <font>
      <sz val="12"/>
      <color theme="1"/>
      <name val="Calibri"/>
      <family val="2"/>
    </font>
  </fonts>
  <fills count="10">
    <fill>
      <patternFill patternType="none"/>
    </fill>
    <fill>
      <patternFill patternType="gray125"/>
    </fill>
    <fill>
      <patternFill patternType="solid">
        <fgColor rgb="FFFFFFCC"/>
      </patternFill>
    </fill>
    <fill>
      <patternFill patternType="solid">
        <fgColor rgb="FFFFFF00"/>
        <bgColor indexed="64"/>
      </patternFill>
    </fill>
    <fill>
      <patternFill patternType="solid">
        <fgColor theme="0" tint="-0.14999847407452621"/>
        <bgColor indexed="64"/>
      </patternFill>
    </fill>
    <fill>
      <patternFill patternType="solid">
        <fgColor rgb="FF92D050"/>
        <bgColor indexed="64"/>
      </patternFill>
    </fill>
    <fill>
      <patternFill patternType="solid">
        <fgColor theme="9" tint="0.59999389629810485"/>
        <bgColor indexed="64"/>
      </patternFill>
    </fill>
    <fill>
      <patternFill patternType="solid">
        <fgColor theme="6"/>
        <bgColor indexed="64"/>
      </patternFill>
    </fill>
    <fill>
      <patternFill patternType="solid">
        <fgColor rgb="FFFFCC66"/>
        <bgColor indexed="64"/>
      </patternFill>
    </fill>
    <fill>
      <patternFill patternType="solid">
        <fgColor rgb="FFFF0000"/>
        <bgColor indexed="64"/>
      </patternFill>
    </fill>
  </fills>
  <borders count="22">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2">
    <xf numFmtId="0" fontId="0" fillId="0" borderId="0"/>
    <xf numFmtId="0" fontId="1" fillId="2" borderId="1" applyNumberFormat="0" applyFont="0" applyAlignment="0" applyProtection="0"/>
  </cellStyleXfs>
  <cellXfs count="120">
    <xf numFmtId="0" fontId="0" fillId="0" borderId="0" xfId="0"/>
    <xf numFmtId="0" fontId="2" fillId="0" borderId="0" xfId="0" applyFont="1"/>
    <xf numFmtId="0" fontId="3" fillId="0" borderId="0" xfId="0" applyFont="1"/>
    <xf numFmtId="0" fontId="4" fillId="0" borderId="0" xfId="0" applyFont="1"/>
    <xf numFmtId="1" fontId="3" fillId="0" borderId="0" xfId="0" applyNumberFormat="1" applyFont="1"/>
    <xf numFmtId="0" fontId="6" fillId="0" borderId="0" xfId="0" applyFont="1"/>
    <xf numFmtId="0" fontId="6" fillId="2" borderId="0" xfId="1" applyFont="1" applyBorder="1"/>
    <xf numFmtId="1" fontId="3" fillId="2" borderId="0" xfId="1" applyNumberFormat="1" applyFont="1" applyBorder="1"/>
    <xf numFmtId="1" fontId="3" fillId="2" borderId="2" xfId="1" applyNumberFormat="1" applyFont="1" applyBorder="1"/>
    <xf numFmtId="0" fontId="3" fillId="2" borderId="2" xfId="1" applyFont="1" applyBorder="1"/>
    <xf numFmtId="0" fontId="3" fillId="2" borderId="2" xfId="1" quotePrefix="1" applyNumberFormat="1" applyFont="1" applyBorder="1"/>
    <xf numFmtId="1" fontId="3" fillId="2" borderId="2" xfId="1" quotePrefix="1" applyNumberFormat="1" applyFont="1" applyBorder="1"/>
    <xf numFmtId="0" fontId="5" fillId="2" borderId="2" xfId="1" applyFont="1" applyBorder="1" applyAlignment="1">
      <alignment horizontal="center"/>
    </xf>
    <xf numFmtId="0" fontId="5" fillId="2" borderId="2" xfId="1" applyFont="1" applyBorder="1"/>
    <xf numFmtId="0" fontId="5" fillId="2" borderId="2" xfId="1" applyFont="1" applyBorder="1" applyAlignment="1">
      <alignment horizontal="right"/>
    </xf>
    <xf numFmtId="0" fontId="7" fillId="2" borderId="2" xfId="1" applyFont="1" applyBorder="1" applyAlignment="1">
      <alignment horizontal="right"/>
    </xf>
    <xf numFmtId="0" fontId="5" fillId="2" borderId="3" xfId="1" applyFont="1" applyBorder="1" applyAlignment="1">
      <alignment horizontal="center" vertical="top"/>
    </xf>
    <xf numFmtId="0" fontId="5" fillId="2" borderId="3" xfId="1" applyFont="1" applyBorder="1" applyAlignment="1">
      <alignment horizontal="center"/>
    </xf>
    <xf numFmtId="0" fontId="8" fillId="2" borderId="7" xfId="1" applyFont="1" applyBorder="1"/>
    <xf numFmtId="0" fontId="3" fillId="2" borderId="7" xfId="1" applyFont="1" applyBorder="1"/>
    <xf numFmtId="0" fontId="3" fillId="0" borderId="0" xfId="0" quotePrefix="1" applyFont="1"/>
    <xf numFmtId="0" fontId="5" fillId="0" borderId="0" xfId="1" applyFont="1" applyFill="1" applyBorder="1" applyAlignment="1">
      <alignment horizontal="right"/>
    </xf>
    <xf numFmtId="0" fontId="0" fillId="0" borderId="0" xfId="0" applyFill="1"/>
    <xf numFmtId="0" fontId="3" fillId="0" borderId="0" xfId="0" applyFont="1" applyBorder="1"/>
    <xf numFmtId="0" fontId="5" fillId="0" borderId="0" xfId="0" applyFont="1" applyAlignment="1">
      <alignment horizontal="left" vertical="center" readingOrder="1"/>
    </xf>
    <xf numFmtId="0" fontId="5" fillId="0" borderId="0" xfId="0" applyFont="1"/>
    <xf numFmtId="0" fontId="3" fillId="0" borderId="0" xfId="0" applyFont="1" applyAlignment="1">
      <alignment wrapText="1"/>
    </xf>
    <xf numFmtId="0" fontId="10" fillId="0" borderId="0" xfId="0" applyFont="1" applyAlignment="1">
      <alignment vertical="center"/>
    </xf>
    <xf numFmtId="0" fontId="5" fillId="7" borderId="0" xfId="1" applyFont="1" applyFill="1" applyBorder="1"/>
    <xf numFmtId="0" fontId="5" fillId="7" borderId="0" xfId="1" applyFont="1" applyFill="1" applyBorder="1" applyAlignment="1">
      <alignment horizontal="right"/>
    </xf>
    <xf numFmtId="0" fontId="0" fillId="8" borderId="0" xfId="0" applyFill="1"/>
    <xf numFmtId="0" fontId="5" fillId="8" borderId="2" xfId="1" applyFont="1" applyFill="1" applyBorder="1" applyAlignment="1">
      <alignment horizontal="center"/>
    </xf>
    <xf numFmtId="0" fontId="5" fillId="8" borderId="2" xfId="1" applyFont="1" applyFill="1" applyBorder="1"/>
    <xf numFmtId="0" fontId="7" fillId="8" borderId="2" xfId="1" applyFont="1" applyFill="1" applyBorder="1" applyAlignment="1">
      <alignment horizontal="right"/>
    </xf>
    <xf numFmtId="0" fontId="5" fillId="8" borderId="2" xfId="1" applyFont="1" applyFill="1" applyBorder="1" applyAlignment="1">
      <alignment horizontal="right"/>
    </xf>
    <xf numFmtId="1" fontId="3" fillId="8" borderId="0" xfId="0" applyNumberFormat="1" applyFont="1" applyFill="1"/>
    <xf numFmtId="0" fontId="5" fillId="8" borderId="0" xfId="1" applyFont="1" applyFill="1" applyBorder="1"/>
    <xf numFmtId="0" fontId="3" fillId="8" borderId="0" xfId="0" applyFont="1" applyFill="1" applyAlignment="1">
      <alignment horizontal="center"/>
    </xf>
    <xf numFmtId="0" fontId="3" fillId="8" borderId="0" xfId="0" applyFont="1" applyFill="1"/>
    <xf numFmtId="0" fontId="5" fillId="8" borderId="0" xfId="1" applyFont="1" applyFill="1" applyBorder="1" applyAlignment="1">
      <alignment horizontal="right"/>
    </xf>
    <xf numFmtId="0" fontId="3" fillId="0" borderId="0" xfId="0" quotePrefix="1" applyFont="1" applyBorder="1"/>
    <xf numFmtId="2" fontId="3" fillId="5" borderId="8" xfId="0" applyNumberFormat="1" applyFont="1" applyFill="1" applyBorder="1"/>
    <xf numFmtId="0" fontId="8" fillId="0" borderId="8" xfId="0" applyFont="1" applyBorder="1"/>
    <xf numFmtId="0" fontId="3" fillId="0" borderId="0" xfId="0" applyFont="1" applyFill="1" applyBorder="1"/>
    <xf numFmtId="0" fontId="3" fillId="3" borderId="16" xfId="0" applyFont="1" applyFill="1" applyBorder="1"/>
    <xf numFmtId="0" fontId="3" fillId="4" borderId="16" xfId="0" applyFont="1" applyFill="1" applyBorder="1"/>
    <xf numFmtId="0" fontId="3" fillId="6" borderId="16" xfId="0" applyFont="1" applyFill="1" applyBorder="1"/>
    <xf numFmtId="0" fontId="3" fillId="5" borderId="17" xfId="0" applyFont="1" applyFill="1" applyBorder="1"/>
    <xf numFmtId="0" fontId="3" fillId="0" borderId="0" xfId="0" applyFont="1" applyFill="1"/>
    <xf numFmtId="0" fontId="3" fillId="0" borderId="12" xfId="0" applyFont="1" applyBorder="1" applyAlignment="1">
      <alignment horizontal="center"/>
    </xf>
    <xf numFmtId="0" fontId="3" fillId="0" borderId="13" xfId="0" applyFont="1" applyBorder="1"/>
    <xf numFmtId="0" fontId="8" fillId="0" borderId="0" xfId="0" applyFont="1"/>
    <xf numFmtId="0" fontId="6" fillId="0" borderId="0" xfId="0" applyFont="1" applyAlignment="1">
      <alignment horizontal="left" vertical="center" readingOrder="1"/>
    </xf>
    <xf numFmtId="0" fontId="12" fillId="0" borderId="0" xfId="0" applyFont="1"/>
    <xf numFmtId="0" fontId="13" fillId="0" borderId="0" xfId="0" applyFont="1" applyAlignment="1">
      <alignment horizontal="left" vertical="center" readingOrder="1"/>
    </xf>
    <xf numFmtId="0" fontId="13" fillId="0" borderId="0" xfId="0" applyFont="1"/>
    <xf numFmtId="0" fontId="5" fillId="0" borderId="0" xfId="0" applyFont="1" applyAlignment="1">
      <alignment vertical="top" wrapText="1"/>
    </xf>
    <xf numFmtId="0" fontId="3" fillId="9" borderId="0" xfId="0" applyFont="1" applyFill="1" applyAlignment="1">
      <alignment wrapText="1"/>
    </xf>
    <xf numFmtId="0" fontId="3" fillId="0" borderId="0" xfId="0" applyFont="1" applyFill="1" applyAlignment="1">
      <alignment wrapText="1"/>
    </xf>
    <xf numFmtId="0" fontId="5" fillId="0" borderId="0" xfId="0" applyFont="1" applyFill="1"/>
    <xf numFmtId="0" fontId="5" fillId="0" borderId="0" xfId="0" applyFont="1" applyAlignment="1">
      <alignment wrapText="1"/>
    </xf>
    <xf numFmtId="0" fontId="5" fillId="0" borderId="0" xfId="0" applyFont="1" applyBorder="1"/>
    <xf numFmtId="0" fontId="5" fillId="9" borderId="0" xfId="0" applyFont="1" applyFill="1"/>
    <xf numFmtId="0" fontId="3" fillId="9" borderId="0" xfId="0" applyFont="1" applyFill="1"/>
    <xf numFmtId="0" fontId="5" fillId="8" borderId="2" xfId="0" applyFont="1" applyFill="1" applyBorder="1"/>
    <xf numFmtId="0" fontId="5" fillId="0" borderId="0" xfId="1" applyFont="1" applyFill="1" applyBorder="1" applyAlignment="1">
      <alignment horizontal="left"/>
    </xf>
    <xf numFmtId="0" fontId="3" fillId="3" borderId="18" xfId="0" applyFont="1" applyFill="1" applyBorder="1" applyProtection="1">
      <protection locked="0"/>
    </xf>
    <xf numFmtId="0" fontId="5" fillId="0" borderId="19" xfId="0" applyFont="1" applyBorder="1"/>
    <xf numFmtId="0" fontId="3" fillId="3" borderId="12" xfId="0" applyFont="1" applyFill="1" applyBorder="1" applyProtection="1">
      <protection locked="0"/>
    </xf>
    <xf numFmtId="0" fontId="5" fillId="0" borderId="13" xfId="0" applyFont="1" applyBorder="1"/>
    <xf numFmtId="0" fontId="5" fillId="4" borderId="12" xfId="1" applyFont="1" applyFill="1" applyBorder="1"/>
    <xf numFmtId="0" fontId="3" fillId="4" borderId="12" xfId="0" applyFont="1" applyFill="1" applyBorder="1"/>
    <xf numFmtId="1" fontId="3" fillId="4" borderId="12" xfId="0" applyNumberFormat="1" applyFont="1" applyFill="1" applyBorder="1"/>
    <xf numFmtId="1" fontId="5" fillId="0" borderId="13" xfId="0" applyNumberFormat="1" applyFont="1" applyBorder="1"/>
    <xf numFmtId="0" fontId="3" fillId="0" borderId="21" xfId="0" applyFont="1" applyBorder="1"/>
    <xf numFmtId="0" fontId="3" fillId="6" borderId="12" xfId="0" applyFont="1" applyFill="1" applyBorder="1" applyProtection="1">
      <protection locked="0"/>
    </xf>
    <xf numFmtId="0" fontId="5" fillId="0" borderId="13" xfId="0" applyFont="1" applyFill="1" applyBorder="1"/>
    <xf numFmtId="0" fontId="3" fillId="0" borderId="9" xfId="0" applyFont="1" applyBorder="1" applyAlignment="1">
      <alignment horizontal="center"/>
    </xf>
    <xf numFmtId="0" fontId="0" fillId="0" borderId="11" xfId="0" applyBorder="1"/>
    <xf numFmtId="0" fontId="3" fillId="6" borderId="12" xfId="0" applyFont="1" applyFill="1" applyBorder="1" applyAlignment="1">
      <alignment horizontal="left"/>
    </xf>
    <xf numFmtId="0" fontId="0" fillId="0" borderId="13" xfId="0" applyBorder="1"/>
    <xf numFmtId="0" fontId="3" fillId="6" borderId="12" xfId="0" applyFont="1" applyFill="1" applyBorder="1"/>
    <xf numFmtId="0" fontId="3" fillId="6" borderId="20" xfId="0" applyFont="1" applyFill="1" applyBorder="1"/>
    <xf numFmtId="0" fontId="10" fillId="0" borderId="0" xfId="0" applyFont="1" applyAlignment="1">
      <alignment horizontal="left" vertical="top"/>
    </xf>
    <xf numFmtId="0" fontId="10" fillId="9" borderId="0" xfId="0" applyFont="1" applyFill="1" applyAlignment="1">
      <alignment vertical="center"/>
    </xf>
    <xf numFmtId="0" fontId="5" fillId="0" borderId="0" xfId="0" applyFont="1" applyAlignment="1">
      <alignment horizontal="left" vertical="top" wrapText="1" indent="2" readingOrder="1"/>
    </xf>
    <xf numFmtId="0" fontId="5" fillId="8" borderId="0" xfId="1" applyFont="1" applyFill="1" applyBorder="1" applyAlignment="1">
      <alignment horizontal="left" vertical="top" wrapText="1"/>
    </xf>
    <xf numFmtId="0" fontId="5" fillId="8" borderId="0" xfId="1" applyFont="1" applyFill="1" applyBorder="1" applyAlignment="1">
      <alignment horizontal="left" vertical="top"/>
    </xf>
    <xf numFmtId="0" fontId="14" fillId="0" borderId="0" xfId="0" applyFont="1"/>
    <xf numFmtId="0" fontId="3" fillId="0" borderId="0" xfId="0" applyFont="1" applyAlignment="1">
      <alignment vertical="top" wrapText="1"/>
    </xf>
    <xf numFmtId="0" fontId="5" fillId="8" borderId="0" xfId="1" applyFont="1" applyFill="1" applyBorder="1" applyAlignment="1">
      <alignment horizontal="right" vertical="top" wrapText="1"/>
    </xf>
    <xf numFmtId="0" fontId="3" fillId="4" borderId="18" xfId="0" applyFont="1" applyFill="1" applyBorder="1" applyProtection="1"/>
    <xf numFmtId="0" fontId="3" fillId="4" borderId="12" xfId="0" applyFont="1" applyFill="1" applyBorder="1" applyProtection="1"/>
    <xf numFmtId="1" fontId="3" fillId="4" borderId="12" xfId="0" applyNumberFormat="1" applyFont="1" applyFill="1" applyBorder="1" applyProtection="1"/>
    <xf numFmtId="0" fontId="3" fillId="0" borderId="0" xfId="0" applyFont="1" applyAlignment="1">
      <alignment horizontal="left" vertical="top" wrapText="1"/>
    </xf>
    <xf numFmtId="0" fontId="3" fillId="0" borderId="0" xfId="0" applyFont="1" applyAlignment="1">
      <alignment horizontal="left" wrapText="1"/>
    </xf>
    <xf numFmtId="0" fontId="5" fillId="0" borderId="0" xfId="0" applyFont="1" applyAlignment="1">
      <alignment horizontal="left" vertical="top" wrapText="1" readingOrder="1"/>
    </xf>
    <xf numFmtId="0" fontId="3" fillId="0" borderId="0" xfId="0" applyFont="1" applyAlignment="1">
      <alignment vertical="top" wrapText="1"/>
    </xf>
    <xf numFmtId="0" fontId="5" fillId="0" borderId="0" xfId="0" applyFont="1" applyAlignment="1">
      <alignment horizontal="left" vertical="top" wrapText="1"/>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8" fillId="0" borderId="9" xfId="0" applyFont="1" applyBorder="1" applyAlignment="1">
      <alignment horizontal="center"/>
    </xf>
    <xf numFmtId="0" fontId="8" fillId="0" borderId="11" xfId="0" applyFont="1" applyBorder="1" applyAlignment="1">
      <alignment horizontal="center"/>
    </xf>
    <xf numFmtId="0" fontId="8" fillId="0" borderId="9" xfId="0" applyFont="1" applyBorder="1" applyAlignment="1">
      <alignment horizontal="center" vertical="center"/>
    </xf>
    <xf numFmtId="0" fontId="8" fillId="0" borderId="11" xfId="0" applyFont="1" applyBorder="1" applyAlignment="1">
      <alignment horizontal="center" vertical="center"/>
    </xf>
    <xf numFmtId="0" fontId="5" fillId="8" borderId="0" xfId="1" applyFont="1" applyFill="1" applyBorder="1" applyAlignment="1">
      <alignment horizontal="left" vertical="top" wrapText="1"/>
    </xf>
    <xf numFmtId="0" fontId="0" fillId="8" borderId="0" xfId="0" applyFill="1" applyAlignment="1">
      <alignment horizontal="center"/>
    </xf>
    <xf numFmtId="0" fontId="3" fillId="8" borderId="0" xfId="0" applyFont="1" applyFill="1" applyAlignment="1">
      <alignment horizontal="left" vertical="top" wrapText="1"/>
    </xf>
    <xf numFmtId="0" fontId="3" fillId="8" borderId="0" xfId="0" applyFont="1" applyFill="1" applyAlignment="1">
      <alignment vertical="top" wrapText="1"/>
    </xf>
    <xf numFmtId="0" fontId="6" fillId="2" borderId="7" xfId="1" applyFont="1" applyBorder="1"/>
    <xf numFmtId="0" fontId="3" fillId="2" borderId="4" xfId="1" applyFont="1" applyBorder="1" applyAlignment="1">
      <alignment horizontal="center"/>
    </xf>
    <xf numFmtId="0" fontId="3" fillId="2" borderId="7" xfId="1" applyFont="1" applyBorder="1" applyAlignment="1">
      <alignment horizontal="center"/>
    </xf>
    <xf numFmtId="0" fontId="3" fillId="2" borderId="5" xfId="1" applyFont="1" applyBorder="1" applyAlignment="1">
      <alignment horizontal="center"/>
    </xf>
    <xf numFmtId="0" fontId="3" fillId="2" borderId="6" xfId="1" applyNumberFormat="1" applyFont="1" applyBorder="1" applyAlignment="1">
      <alignment vertical="top"/>
    </xf>
    <xf numFmtId="0" fontId="3" fillId="2" borderId="3" xfId="1" applyNumberFormat="1" applyFont="1" applyBorder="1" applyAlignment="1">
      <alignment vertical="top"/>
    </xf>
    <xf numFmtId="1" fontId="3" fillId="2" borderId="6" xfId="1" applyNumberFormat="1" applyFont="1" applyBorder="1" applyAlignment="1">
      <alignment vertical="top"/>
    </xf>
    <xf numFmtId="1" fontId="3" fillId="2" borderId="3" xfId="1" applyNumberFormat="1" applyFont="1" applyBorder="1" applyAlignment="1">
      <alignment vertical="top"/>
    </xf>
    <xf numFmtId="0" fontId="5" fillId="2" borderId="3" xfId="1" applyFont="1" applyBorder="1" applyAlignment="1">
      <alignment horizontal="center"/>
    </xf>
  </cellXfs>
  <cellStyles count="2">
    <cellStyle name="Notitie" xfId="1" builtinId="10"/>
    <cellStyle name="Standaard" xfId="0" builtinId="0"/>
  </cellStyles>
  <dxfs count="0"/>
  <tableStyles count="0" defaultTableStyle="TableStyleMedium2" defaultPivotStyle="PivotStyleLight16"/>
  <colors>
    <mruColors>
      <color rgb="FFFFCC66"/>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11</xdr:col>
      <xdr:colOff>424189</xdr:colOff>
      <xdr:row>50</xdr:row>
      <xdr:rowOff>12311</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3333750"/>
          <a:ext cx="9149089" cy="6860786"/>
        </a:xfrm>
        <a:prstGeom prst="rect">
          <a:avLst/>
        </a:prstGeom>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M96"/>
  <sheetViews>
    <sheetView showGridLines="0" workbookViewId="0">
      <selection activeCell="C13" sqref="C13"/>
    </sheetView>
  </sheetViews>
  <sheetFormatPr defaultRowHeight="14.25" x14ac:dyDescent="0.2"/>
  <cols>
    <col min="1" max="1" width="18.44140625" style="2" customWidth="1"/>
    <col min="2" max="2" width="3.33203125" style="2" customWidth="1"/>
    <col min="3" max="12" width="8.88671875" style="2"/>
    <col min="13" max="13" width="14" style="2" customWidth="1"/>
    <col min="14" max="16384" width="8.88671875" style="2"/>
  </cols>
  <sheetData>
    <row r="1" spans="1:13" ht="25.5" x14ac:dyDescent="0.35">
      <c r="A1" s="3" t="s">
        <v>478</v>
      </c>
    </row>
    <row r="2" spans="1:13" x14ac:dyDescent="0.2">
      <c r="A2" s="2" t="s">
        <v>517</v>
      </c>
    </row>
    <row r="4" spans="1:13" ht="65.25" customHeight="1" x14ac:dyDescent="0.2">
      <c r="A4" s="94" t="s">
        <v>541</v>
      </c>
      <c r="B4" s="94"/>
      <c r="C4" s="94"/>
      <c r="D4" s="94"/>
      <c r="E4" s="94"/>
      <c r="F4" s="94"/>
      <c r="G4" s="94"/>
      <c r="H4" s="94"/>
      <c r="I4" s="94"/>
      <c r="J4" s="94"/>
    </row>
    <row r="6" spans="1:13" x14ac:dyDescent="0.2">
      <c r="A6" s="61" t="s">
        <v>575</v>
      </c>
      <c r="B6" s="23"/>
      <c r="C6" s="23"/>
      <c r="D6" s="23"/>
      <c r="E6" s="23"/>
      <c r="F6" s="23"/>
      <c r="G6" s="23"/>
      <c r="H6" s="23"/>
      <c r="I6" s="23"/>
      <c r="J6" s="23"/>
      <c r="K6" s="23"/>
      <c r="L6" s="23"/>
      <c r="M6" s="23"/>
    </row>
    <row r="7" spans="1:13" x14ac:dyDescent="0.2">
      <c r="A7" s="23" t="s">
        <v>537</v>
      </c>
      <c r="B7" s="23"/>
      <c r="C7" s="23"/>
      <c r="D7" s="23"/>
      <c r="E7" s="23"/>
      <c r="F7" s="23"/>
      <c r="G7" s="23"/>
      <c r="H7" s="23"/>
      <c r="I7" s="23"/>
      <c r="J7" s="23"/>
      <c r="K7" s="23"/>
      <c r="L7" s="23"/>
      <c r="M7" s="23"/>
    </row>
    <row r="8" spans="1:13" x14ac:dyDescent="0.2">
      <c r="A8" s="23" t="s">
        <v>538</v>
      </c>
      <c r="B8" s="23"/>
      <c r="C8" s="23"/>
      <c r="D8" s="23"/>
      <c r="E8" s="23"/>
      <c r="F8" s="23"/>
      <c r="G8" s="23"/>
      <c r="H8" s="23"/>
      <c r="I8" s="23"/>
      <c r="J8" s="23"/>
      <c r="K8" s="23"/>
      <c r="L8" s="23"/>
      <c r="M8" s="23"/>
    </row>
    <row r="9" spans="1:13" x14ac:dyDescent="0.2">
      <c r="A9" s="23" t="s">
        <v>539</v>
      </c>
      <c r="B9" s="23"/>
      <c r="C9" s="23"/>
      <c r="D9" s="23"/>
      <c r="E9" s="23"/>
      <c r="F9" s="23"/>
      <c r="G9" s="23"/>
      <c r="H9" s="23"/>
      <c r="I9" s="23"/>
      <c r="J9" s="23"/>
      <c r="K9" s="23"/>
      <c r="L9" s="23"/>
      <c r="M9" s="23"/>
    </row>
    <row r="10" spans="1:13" x14ac:dyDescent="0.2">
      <c r="A10" s="23" t="s">
        <v>540</v>
      </c>
      <c r="B10" s="23"/>
      <c r="C10" s="23"/>
      <c r="D10" s="23"/>
      <c r="E10" s="23"/>
      <c r="F10" s="23"/>
      <c r="G10" s="23"/>
      <c r="H10" s="23"/>
      <c r="I10" s="23"/>
      <c r="J10" s="23"/>
      <c r="K10" s="23"/>
      <c r="L10" s="23"/>
      <c r="M10" s="23"/>
    </row>
    <row r="11" spans="1:13" x14ac:dyDescent="0.2">
      <c r="A11" s="23" t="s">
        <v>574</v>
      </c>
      <c r="B11" s="23"/>
      <c r="C11" s="23"/>
      <c r="D11" s="23"/>
      <c r="E11" s="23"/>
      <c r="F11" s="23"/>
      <c r="G11" s="23"/>
      <c r="H11" s="23"/>
      <c r="I11" s="23"/>
      <c r="J11" s="23"/>
      <c r="K11" s="23"/>
      <c r="L11" s="23"/>
      <c r="M11" s="23"/>
    </row>
    <row r="12" spans="1:13" x14ac:dyDescent="0.2">
      <c r="A12" s="23"/>
      <c r="B12" s="23"/>
      <c r="C12" s="23"/>
      <c r="D12" s="23"/>
      <c r="E12" s="23"/>
      <c r="F12" s="23"/>
      <c r="G12" s="23"/>
      <c r="H12" s="23"/>
      <c r="I12" s="23"/>
      <c r="J12" s="23"/>
      <c r="K12" s="23"/>
      <c r="L12" s="23"/>
      <c r="M12" s="23"/>
    </row>
    <row r="13" spans="1:13" x14ac:dyDescent="0.2">
      <c r="A13" s="61" t="s">
        <v>576</v>
      </c>
      <c r="B13" s="23"/>
      <c r="C13" s="23"/>
      <c r="D13" s="23"/>
      <c r="E13" s="23"/>
      <c r="F13" s="23"/>
      <c r="G13" s="23"/>
      <c r="H13" s="23"/>
      <c r="I13" s="23"/>
      <c r="J13" s="23"/>
      <c r="K13" s="23"/>
      <c r="L13" s="23"/>
      <c r="M13" s="23"/>
    </row>
    <row r="14" spans="1:13" ht="15" x14ac:dyDescent="0.25">
      <c r="A14"/>
      <c r="B14"/>
      <c r="C14"/>
      <c r="D14"/>
      <c r="E14"/>
      <c r="F14"/>
      <c r="G14"/>
      <c r="H14"/>
      <c r="I14"/>
      <c r="J14"/>
    </row>
    <row r="15" spans="1:13" ht="15" x14ac:dyDescent="0.25">
      <c r="A15"/>
      <c r="B15"/>
      <c r="C15"/>
      <c r="D15"/>
      <c r="E15"/>
      <c r="F15"/>
      <c r="G15"/>
      <c r="H15"/>
      <c r="I15"/>
      <c r="J15"/>
      <c r="M15" s="58"/>
    </row>
    <row r="16" spans="1:13" ht="15" x14ac:dyDescent="0.25">
      <c r="A16"/>
      <c r="B16"/>
      <c r="C16"/>
      <c r="D16"/>
      <c r="E16"/>
      <c r="F16"/>
      <c r="G16"/>
      <c r="H16"/>
      <c r="I16"/>
      <c r="J16"/>
    </row>
    <row r="17" spans="1:13" ht="15" x14ac:dyDescent="0.25">
      <c r="A17"/>
      <c r="B17"/>
      <c r="C17"/>
      <c r="D17"/>
      <c r="E17"/>
      <c r="F17"/>
      <c r="G17"/>
      <c r="H17"/>
      <c r="I17"/>
      <c r="J17"/>
    </row>
    <row r="18" spans="1:13" ht="15" x14ac:dyDescent="0.25">
      <c r="A18"/>
      <c r="B18"/>
      <c r="C18"/>
      <c r="D18"/>
      <c r="E18"/>
      <c r="F18"/>
      <c r="G18"/>
      <c r="H18"/>
      <c r="I18"/>
      <c r="J18"/>
    </row>
    <row r="19" spans="1:13" ht="15" x14ac:dyDescent="0.25">
      <c r="A19"/>
      <c r="B19"/>
      <c r="C19"/>
      <c r="D19"/>
      <c r="E19"/>
      <c r="F19"/>
      <c r="G19"/>
      <c r="H19"/>
      <c r="I19"/>
      <c r="J19"/>
    </row>
    <row r="20" spans="1:13" ht="15" x14ac:dyDescent="0.25">
      <c r="A20"/>
      <c r="B20"/>
      <c r="C20"/>
      <c r="D20"/>
      <c r="E20"/>
      <c r="F20"/>
      <c r="G20"/>
      <c r="H20"/>
      <c r="I20"/>
      <c r="J20"/>
    </row>
    <row r="21" spans="1:13" ht="15" x14ac:dyDescent="0.25">
      <c r="A21"/>
      <c r="B21"/>
      <c r="C21"/>
      <c r="D21"/>
      <c r="E21"/>
      <c r="F21"/>
      <c r="G21"/>
      <c r="H21"/>
      <c r="I21"/>
      <c r="J21"/>
    </row>
    <row r="22" spans="1:13" ht="15" x14ac:dyDescent="0.25">
      <c r="A22"/>
      <c r="B22"/>
      <c r="C22"/>
      <c r="D22"/>
      <c r="E22"/>
      <c r="F22"/>
      <c r="G22"/>
      <c r="H22"/>
      <c r="I22"/>
      <c r="J22"/>
    </row>
    <row r="23" spans="1:13" ht="15" x14ac:dyDescent="0.25">
      <c r="A23"/>
      <c r="B23"/>
      <c r="C23"/>
      <c r="D23"/>
      <c r="E23"/>
      <c r="F23"/>
      <c r="G23"/>
      <c r="H23"/>
      <c r="I23"/>
      <c r="J23"/>
    </row>
    <row r="24" spans="1:13" ht="15" x14ac:dyDescent="0.25">
      <c r="A24"/>
      <c r="B24"/>
      <c r="C24"/>
      <c r="D24"/>
      <c r="E24"/>
      <c r="F24"/>
      <c r="G24"/>
      <c r="H24"/>
      <c r="I24"/>
      <c r="J24"/>
    </row>
    <row r="25" spans="1:13" ht="15" x14ac:dyDescent="0.25">
      <c r="A25"/>
      <c r="B25"/>
      <c r="C25"/>
      <c r="D25"/>
      <c r="E25"/>
      <c r="F25"/>
      <c r="G25"/>
      <c r="H25"/>
      <c r="I25"/>
      <c r="J25"/>
    </row>
    <row r="26" spans="1:13" ht="15" x14ac:dyDescent="0.25">
      <c r="A26"/>
      <c r="B26"/>
      <c r="C26"/>
      <c r="D26"/>
      <c r="E26"/>
      <c r="F26"/>
      <c r="G26"/>
      <c r="H26"/>
      <c r="I26"/>
      <c r="J26"/>
    </row>
    <row r="27" spans="1:13" ht="15" x14ac:dyDescent="0.25">
      <c r="A27"/>
      <c r="B27"/>
      <c r="C27"/>
      <c r="D27"/>
      <c r="E27"/>
      <c r="F27"/>
      <c r="G27"/>
      <c r="H27"/>
      <c r="I27"/>
      <c r="J27"/>
    </row>
    <row r="28" spans="1:13" ht="15" x14ac:dyDescent="0.25">
      <c r="A28"/>
      <c r="B28"/>
      <c r="C28"/>
      <c r="D28"/>
      <c r="E28"/>
      <c r="F28"/>
      <c r="G28"/>
      <c r="H28"/>
      <c r="I28"/>
      <c r="J28"/>
    </row>
    <row r="29" spans="1:13" ht="15" x14ac:dyDescent="0.25">
      <c r="A29"/>
      <c r="B29"/>
      <c r="C29"/>
      <c r="D29"/>
      <c r="E29"/>
      <c r="F29"/>
      <c r="G29"/>
      <c r="H29"/>
      <c r="I29"/>
      <c r="J29"/>
      <c r="M29" s="58"/>
    </row>
    <row r="30" spans="1:13" ht="15" x14ac:dyDescent="0.25">
      <c r="A30"/>
      <c r="B30"/>
      <c r="C30"/>
      <c r="D30"/>
      <c r="E30"/>
      <c r="F30"/>
      <c r="G30"/>
      <c r="H30"/>
      <c r="I30"/>
      <c r="J30"/>
    </row>
    <row r="31" spans="1:13" ht="15" x14ac:dyDescent="0.25">
      <c r="A31"/>
      <c r="B31"/>
      <c r="C31"/>
      <c r="D31"/>
      <c r="E31"/>
      <c r="F31"/>
      <c r="G31"/>
      <c r="H31"/>
      <c r="I31"/>
      <c r="J31"/>
    </row>
    <row r="32" spans="1:13" ht="15" x14ac:dyDescent="0.25">
      <c r="A32"/>
      <c r="B32"/>
      <c r="C32"/>
      <c r="D32"/>
      <c r="E32"/>
      <c r="F32"/>
      <c r="G32"/>
      <c r="H32"/>
      <c r="I32"/>
      <c r="J32"/>
    </row>
    <row r="33" spans="1:13" ht="15" x14ac:dyDescent="0.25">
      <c r="A33"/>
      <c r="B33"/>
      <c r="C33"/>
      <c r="D33"/>
      <c r="E33"/>
      <c r="F33"/>
      <c r="G33"/>
      <c r="H33"/>
      <c r="I33"/>
      <c r="J33"/>
    </row>
    <row r="34" spans="1:13" ht="15" x14ac:dyDescent="0.25">
      <c r="A34"/>
      <c r="B34"/>
      <c r="C34"/>
      <c r="D34"/>
      <c r="E34"/>
      <c r="F34"/>
      <c r="G34"/>
      <c r="H34"/>
      <c r="I34"/>
      <c r="J34"/>
    </row>
    <row r="35" spans="1:13" ht="15" x14ac:dyDescent="0.25">
      <c r="A35"/>
      <c r="B35"/>
      <c r="C35"/>
      <c r="D35"/>
      <c r="E35"/>
      <c r="F35"/>
      <c r="G35"/>
      <c r="H35"/>
      <c r="I35"/>
      <c r="J35"/>
    </row>
    <row r="36" spans="1:13" ht="15" x14ac:dyDescent="0.25">
      <c r="A36"/>
      <c r="B36"/>
      <c r="C36"/>
      <c r="D36"/>
      <c r="E36"/>
      <c r="F36"/>
      <c r="G36"/>
      <c r="H36"/>
      <c r="I36"/>
      <c r="J36"/>
    </row>
    <row r="37" spans="1:13" ht="15" x14ac:dyDescent="0.25">
      <c r="A37"/>
      <c r="B37"/>
      <c r="C37"/>
      <c r="D37"/>
      <c r="E37"/>
      <c r="F37"/>
      <c r="G37"/>
      <c r="H37"/>
      <c r="I37"/>
      <c r="J37"/>
    </row>
    <row r="38" spans="1:13" ht="15" x14ac:dyDescent="0.25">
      <c r="A38"/>
      <c r="B38"/>
      <c r="C38"/>
      <c r="D38"/>
      <c r="E38"/>
      <c r="F38"/>
      <c r="G38"/>
      <c r="H38"/>
      <c r="I38"/>
      <c r="J38"/>
      <c r="M38" s="48"/>
    </row>
    <row r="39" spans="1:13" ht="15" x14ac:dyDescent="0.25">
      <c r="A39"/>
      <c r="B39"/>
      <c r="C39"/>
      <c r="D39"/>
      <c r="E39"/>
      <c r="F39"/>
      <c r="G39"/>
      <c r="H39"/>
      <c r="I39"/>
      <c r="J39"/>
    </row>
    <row r="40" spans="1:13" ht="15" x14ac:dyDescent="0.25">
      <c r="A40"/>
      <c r="B40"/>
      <c r="C40"/>
      <c r="D40"/>
      <c r="E40"/>
      <c r="F40"/>
      <c r="G40"/>
      <c r="H40"/>
      <c r="I40"/>
      <c r="J40"/>
    </row>
    <row r="41" spans="1:13" ht="15" x14ac:dyDescent="0.25">
      <c r="A41"/>
      <c r="B41"/>
      <c r="C41"/>
      <c r="D41"/>
      <c r="E41"/>
      <c r="F41"/>
      <c r="G41"/>
      <c r="H41"/>
      <c r="I41"/>
      <c r="J41"/>
    </row>
    <row r="42" spans="1:13" ht="15" x14ac:dyDescent="0.25">
      <c r="A42"/>
      <c r="B42"/>
      <c r="C42"/>
      <c r="D42"/>
      <c r="E42"/>
      <c r="F42"/>
      <c r="G42"/>
      <c r="H42"/>
      <c r="I42"/>
      <c r="J42"/>
    </row>
    <row r="43" spans="1:13" ht="15" x14ac:dyDescent="0.25">
      <c r="A43"/>
      <c r="B43"/>
      <c r="C43"/>
      <c r="D43"/>
      <c r="E43"/>
      <c r="F43"/>
      <c r="G43"/>
      <c r="H43"/>
      <c r="I43"/>
      <c r="J43"/>
    </row>
    <row r="44" spans="1:13" ht="15" x14ac:dyDescent="0.25">
      <c r="A44"/>
      <c r="B44"/>
      <c r="C44"/>
      <c r="D44"/>
      <c r="E44"/>
      <c r="F44"/>
      <c r="G44"/>
      <c r="H44"/>
      <c r="I44"/>
      <c r="J44"/>
    </row>
    <row r="45" spans="1:13" ht="15" x14ac:dyDescent="0.25">
      <c r="A45"/>
      <c r="B45"/>
      <c r="C45"/>
      <c r="D45"/>
      <c r="E45"/>
      <c r="F45"/>
      <c r="G45"/>
      <c r="H45"/>
      <c r="I45"/>
      <c r="J45"/>
    </row>
    <row r="46" spans="1:13" ht="15" x14ac:dyDescent="0.25">
      <c r="A46"/>
      <c r="B46"/>
      <c r="C46"/>
      <c r="D46"/>
      <c r="E46"/>
      <c r="F46"/>
      <c r="G46"/>
      <c r="H46"/>
      <c r="I46"/>
      <c r="J46"/>
    </row>
    <row r="47" spans="1:13" ht="15" x14ac:dyDescent="0.25">
      <c r="A47"/>
      <c r="B47"/>
      <c r="C47"/>
      <c r="D47"/>
      <c r="E47"/>
      <c r="F47"/>
      <c r="G47"/>
      <c r="H47"/>
      <c r="I47"/>
      <c r="J47"/>
    </row>
    <row r="48" spans="1:13" ht="15" x14ac:dyDescent="0.25">
      <c r="A48"/>
      <c r="B48"/>
      <c r="C48"/>
      <c r="D48"/>
      <c r="E48"/>
      <c r="F48"/>
      <c r="G48"/>
      <c r="H48"/>
      <c r="I48"/>
      <c r="J48"/>
    </row>
    <row r="49" spans="1:10" ht="15" x14ac:dyDescent="0.25">
      <c r="A49"/>
      <c r="B49"/>
      <c r="C49"/>
      <c r="D49"/>
      <c r="E49"/>
      <c r="F49"/>
      <c r="G49"/>
      <c r="H49"/>
      <c r="I49"/>
      <c r="J49"/>
    </row>
    <row r="50" spans="1:10" x14ac:dyDescent="0.2">
      <c r="A50" s="25" t="s">
        <v>553</v>
      </c>
    </row>
    <row r="51" spans="1:10" x14ac:dyDescent="0.2">
      <c r="A51" s="55"/>
    </row>
    <row r="52" spans="1:10" x14ac:dyDescent="0.2">
      <c r="A52" s="55"/>
      <c r="C52" s="55"/>
    </row>
    <row r="53" spans="1:10" ht="15.75" x14ac:dyDescent="0.25">
      <c r="B53" s="25"/>
      <c r="C53" s="88"/>
      <c r="D53" s="25"/>
      <c r="G53" s="48"/>
    </row>
    <row r="54" spans="1:10" ht="15" x14ac:dyDescent="0.2">
      <c r="A54" s="52" t="s">
        <v>552</v>
      </c>
      <c r="B54" s="25"/>
      <c r="C54" s="25"/>
      <c r="D54" s="25"/>
    </row>
    <row r="55" spans="1:10" ht="16.5" x14ac:dyDescent="0.2">
      <c r="A55" s="24" t="s">
        <v>502</v>
      </c>
      <c r="B55" s="25"/>
      <c r="C55" s="25"/>
      <c r="D55" s="25"/>
    </row>
    <row r="56" spans="1:10" x14ac:dyDescent="0.2">
      <c r="A56" s="24" t="s">
        <v>504</v>
      </c>
      <c r="B56" s="25"/>
      <c r="C56" s="25"/>
      <c r="D56" s="25"/>
    </row>
    <row r="57" spans="1:10" x14ac:dyDescent="0.2">
      <c r="A57" s="24" t="s">
        <v>535</v>
      </c>
      <c r="B57" s="25"/>
      <c r="C57" s="25"/>
      <c r="D57" s="25"/>
    </row>
    <row r="58" spans="1:10" x14ac:dyDescent="0.2">
      <c r="A58" s="24" t="s">
        <v>583</v>
      </c>
      <c r="B58" s="25"/>
      <c r="C58" s="25"/>
      <c r="D58" s="25"/>
    </row>
    <row r="59" spans="1:10" x14ac:dyDescent="0.2">
      <c r="A59" s="24" t="s">
        <v>503</v>
      </c>
      <c r="B59" s="25"/>
      <c r="C59" s="25"/>
      <c r="D59" s="25"/>
    </row>
    <row r="60" spans="1:10" x14ac:dyDescent="0.2">
      <c r="A60" s="24" t="s">
        <v>608</v>
      </c>
      <c r="B60" s="25"/>
      <c r="C60" s="25"/>
      <c r="D60" s="25"/>
    </row>
    <row r="61" spans="1:10" x14ac:dyDescent="0.2">
      <c r="A61" s="24" t="s">
        <v>584</v>
      </c>
      <c r="B61" s="25"/>
      <c r="C61" s="25"/>
      <c r="D61" s="25"/>
    </row>
    <row r="62" spans="1:10" x14ac:dyDescent="0.2">
      <c r="A62" s="24" t="s">
        <v>551</v>
      </c>
      <c r="B62" s="25"/>
      <c r="C62" s="25"/>
      <c r="D62" s="25"/>
    </row>
    <row r="63" spans="1:10" x14ac:dyDescent="0.2">
      <c r="A63" s="24" t="s">
        <v>593</v>
      </c>
      <c r="B63" s="25"/>
      <c r="C63" s="25"/>
      <c r="D63" s="25"/>
    </row>
    <row r="64" spans="1:10" x14ac:dyDescent="0.2">
      <c r="A64" s="24"/>
    </row>
    <row r="65" spans="1:10" ht="15" x14ac:dyDescent="0.2">
      <c r="A65" s="52" t="s">
        <v>556</v>
      </c>
    </row>
    <row r="66" spans="1:10" x14ac:dyDescent="0.2">
      <c r="A66" s="24" t="s">
        <v>578</v>
      </c>
    </row>
    <row r="67" spans="1:10" x14ac:dyDescent="0.2">
      <c r="A67" s="24" t="s">
        <v>579</v>
      </c>
      <c r="B67" s="24" t="s">
        <v>609</v>
      </c>
    </row>
    <row r="68" spans="1:10" x14ac:dyDescent="0.2">
      <c r="A68" s="24"/>
      <c r="B68" s="2" t="s">
        <v>580</v>
      </c>
    </row>
    <row r="69" spans="1:10" x14ac:dyDescent="0.2">
      <c r="A69" s="24"/>
      <c r="B69" s="2" t="s">
        <v>581</v>
      </c>
    </row>
    <row r="70" spans="1:10" x14ac:dyDescent="0.2">
      <c r="A70" s="24"/>
      <c r="B70" s="2" t="s">
        <v>582</v>
      </c>
    </row>
    <row r="71" spans="1:10" x14ac:dyDescent="0.2">
      <c r="A71" s="24"/>
    </row>
    <row r="72" spans="1:10" x14ac:dyDescent="0.2">
      <c r="A72" s="2" t="s">
        <v>548</v>
      </c>
      <c r="B72" s="24" t="s">
        <v>607</v>
      </c>
    </row>
    <row r="73" spans="1:10" x14ac:dyDescent="0.2">
      <c r="B73" s="24" t="s">
        <v>596</v>
      </c>
    </row>
    <row r="74" spans="1:10" x14ac:dyDescent="0.2">
      <c r="A74" s="24"/>
    </row>
    <row r="75" spans="1:10" x14ac:dyDescent="0.2">
      <c r="A75" s="24" t="s">
        <v>518</v>
      </c>
      <c r="B75" s="24" t="s">
        <v>586</v>
      </c>
      <c r="G75" s="48"/>
    </row>
    <row r="76" spans="1:10" ht="16.5" x14ac:dyDescent="0.2">
      <c r="A76" s="24"/>
      <c r="B76" s="24" t="s">
        <v>587</v>
      </c>
    </row>
    <row r="77" spans="1:10" x14ac:dyDescent="0.2">
      <c r="B77" s="24"/>
    </row>
    <row r="78" spans="1:10" x14ac:dyDescent="0.2">
      <c r="A78" s="95" t="s">
        <v>519</v>
      </c>
      <c r="B78" s="24" t="s">
        <v>588</v>
      </c>
      <c r="G78" s="48"/>
    </row>
    <row r="79" spans="1:10" ht="14.25" customHeight="1" x14ac:dyDescent="0.2">
      <c r="A79" s="95"/>
      <c r="B79" s="96" t="s">
        <v>600</v>
      </c>
      <c r="C79" s="96"/>
      <c r="D79" s="96"/>
      <c r="E79" s="96"/>
      <c r="F79" s="96"/>
      <c r="G79" s="96"/>
      <c r="H79" s="96"/>
      <c r="I79" s="96"/>
      <c r="J79" s="96"/>
    </row>
    <row r="80" spans="1:10" ht="15" customHeight="1" x14ac:dyDescent="0.2">
      <c r="B80" s="85"/>
      <c r="C80" s="96" t="s">
        <v>599</v>
      </c>
      <c r="D80" s="96"/>
      <c r="E80" s="96"/>
      <c r="F80" s="96"/>
      <c r="G80" s="96"/>
      <c r="H80" s="96"/>
      <c r="I80" s="96"/>
      <c r="J80" s="96"/>
    </row>
    <row r="82" spans="1:10" x14ac:dyDescent="0.2">
      <c r="A82" s="2" t="s">
        <v>585</v>
      </c>
      <c r="B82" s="24" t="s">
        <v>589</v>
      </c>
    </row>
    <row r="83" spans="1:10" x14ac:dyDescent="0.2">
      <c r="B83" s="2" t="s">
        <v>590</v>
      </c>
    </row>
    <row r="84" spans="1:10" x14ac:dyDescent="0.2">
      <c r="A84" s="24"/>
      <c r="J84" s="60"/>
    </row>
    <row r="85" spans="1:10" x14ac:dyDescent="0.2">
      <c r="A85" s="24" t="s">
        <v>558</v>
      </c>
      <c r="B85" s="2" t="s">
        <v>597</v>
      </c>
    </row>
    <row r="86" spans="1:10" x14ac:dyDescent="0.2">
      <c r="A86" s="54"/>
      <c r="B86" s="2" t="s">
        <v>598</v>
      </c>
    </row>
    <row r="88" spans="1:10" ht="15" x14ac:dyDescent="0.25">
      <c r="A88" s="51" t="s">
        <v>554</v>
      </c>
    </row>
    <row r="89" spans="1:10" x14ac:dyDescent="0.2">
      <c r="A89" s="25" t="s">
        <v>536</v>
      </c>
    </row>
    <row r="90" spans="1:10" x14ac:dyDescent="0.2">
      <c r="A90" s="25" t="s">
        <v>577</v>
      </c>
    </row>
    <row r="95" spans="1:10" x14ac:dyDescent="0.2">
      <c r="A95" s="53"/>
    </row>
    <row r="96" spans="1:10" x14ac:dyDescent="0.2">
      <c r="A96" s="53"/>
    </row>
  </sheetData>
  <sheetProtection sheet="1" objects="1" scenarios="1"/>
  <mergeCells count="4">
    <mergeCell ref="A4:J4"/>
    <mergeCell ref="A78:A79"/>
    <mergeCell ref="B79:J79"/>
    <mergeCell ref="C80:J80"/>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D24"/>
  <sheetViews>
    <sheetView topLeftCell="A7" workbookViewId="0">
      <selection activeCell="E17" sqref="E17"/>
    </sheetView>
  </sheetViews>
  <sheetFormatPr defaultRowHeight="14.25" x14ac:dyDescent="0.2"/>
  <cols>
    <col min="1" max="1" width="4.33203125" style="2" customWidth="1"/>
    <col min="2" max="2" width="93" style="2" customWidth="1"/>
    <col min="3" max="3" width="8.88671875" style="2"/>
    <col min="4" max="4" width="30.44140625" style="2" customWidth="1"/>
    <col min="5" max="16384" width="8.88671875" style="2"/>
  </cols>
  <sheetData>
    <row r="1" spans="1:4" ht="25.5" x14ac:dyDescent="0.35">
      <c r="A1" s="3" t="s">
        <v>505</v>
      </c>
    </row>
    <row r="3" spans="1:4" ht="42.75" customHeight="1" x14ac:dyDescent="0.2">
      <c r="A3" s="97" t="s">
        <v>601</v>
      </c>
      <c r="B3" s="97"/>
    </row>
    <row r="5" spans="1:4" ht="15" x14ac:dyDescent="0.25">
      <c r="A5" s="51" t="s">
        <v>568</v>
      </c>
    </row>
    <row r="6" spans="1:4" ht="15" x14ac:dyDescent="0.2">
      <c r="A6" s="27"/>
      <c r="B6" s="25" t="s">
        <v>569</v>
      </c>
    </row>
    <row r="7" spans="1:4" ht="58.5" customHeight="1" x14ac:dyDescent="0.2">
      <c r="A7" s="27" t="s">
        <v>506</v>
      </c>
      <c r="B7" s="56" t="s">
        <v>605</v>
      </c>
      <c r="D7" s="58"/>
    </row>
    <row r="8" spans="1:4" ht="15" x14ac:dyDescent="0.2">
      <c r="A8" s="27" t="s">
        <v>506</v>
      </c>
      <c r="B8" s="59" t="s">
        <v>559</v>
      </c>
    </row>
    <row r="9" spans="1:4" ht="15" x14ac:dyDescent="0.2">
      <c r="A9" s="83" t="s">
        <v>570</v>
      </c>
      <c r="B9" s="2" t="s">
        <v>602</v>
      </c>
    </row>
    <row r="11" spans="1:4" ht="15" x14ac:dyDescent="0.25">
      <c r="A11" s="51" t="s">
        <v>549</v>
      </c>
    </row>
    <row r="12" spans="1:4" ht="15" x14ac:dyDescent="0.25">
      <c r="A12" s="51"/>
      <c r="B12" s="2" t="s">
        <v>571</v>
      </c>
    </row>
    <row r="13" spans="1:4" ht="42.75" x14ac:dyDescent="0.2">
      <c r="A13" s="27" t="s">
        <v>506</v>
      </c>
      <c r="B13" s="60" t="s">
        <v>560</v>
      </c>
    </row>
    <row r="14" spans="1:4" ht="29.25" x14ac:dyDescent="0.2">
      <c r="A14" s="83" t="s">
        <v>570</v>
      </c>
      <c r="B14" s="60" t="s">
        <v>606</v>
      </c>
    </row>
    <row r="15" spans="1:4" ht="29.25" x14ac:dyDescent="0.25">
      <c r="A15" s="83" t="s">
        <v>570</v>
      </c>
      <c r="B15" s="60" t="s">
        <v>610</v>
      </c>
      <c r="C15"/>
    </row>
    <row r="16" spans="1:4" ht="43.5" x14ac:dyDescent="0.25">
      <c r="A16" s="83" t="s">
        <v>570</v>
      </c>
      <c r="B16" s="60" t="s">
        <v>566</v>
      </c>
      <c r="C16"/>
    </row>
    <row r="17" spans="1:3" ht="29.25" x14ac:dyDescent="0.25">
      <c r="A17" s="83" t="s">
        <v>570</v>
      </c>
      <c r="B17" s="60" t="s">
        <v>572</v>
      </c>
      <c r="C17"/>
    </row>
    <row r="18" spans="1:3" ht="42.75" x14ac:dyDescent="0.25">
      <c r="A18" s="83" t="s">
        <v>570</v>
      </c>
      <c r="B18" s="89" t="s">
        <v>611</v>
      </c>
      <c r="C18"/>
    </row>
    <row r="19" spans="1:3" ht="15" x14ac:dyDescent="0.2">
      <c r="A19" s="27"/>
      <c r="B19" s="26"/>
    </row>
    <row r="20" spans="1:3" ht="15" x14ac:dyDescent="0.2">
      <c r="A20" s="84"/>
      <c r="B20" s="57"/>
    </row>
    <row r="21" spans="1:3" ht="15" x14ac:dyDescent="0.25">
      <c r="A21" s="51" t="s">
        <v>567</v>
      </c>
    </row>
    <row r="22" spans="1:3" ht="45" customHeight="1" x14ac:dyDescent="0.2">
      <c r="A22" s="98" t="s">
        <v>573</v>
      </c>
      <c r="B22" s="98"/>
    </row>
    <row r="23" spans="1:3" ht="15" x14ac:dyDescent="0.2">
      <c r="A23" s="83" t="s">
        <v>570</v>
      </c>
      <c r="B23" s="2" t="s">
        <v>543</v>
      </c>
    </row>
    <row r="24" spans="1:3" ht="15" x14ac:dyDescent="0.2">
      <c r="A24" s="83" t="s">
        <v>570</v>
      </c>
      <c r="B24" s="25" t="s">
        <v>507</v>
      </c>
    </row>
  </sheetData>
  <sheetProtection sheet="1" objects="1" scenarios="1"/>
  <mergeCells count="2">
    <mergeCell ref="A3:B3"/>
    <mergeCell ref="A22:B2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O39"/>
  <sheetViews>
    <sheetView tabSelected="1" topLeftCell="A4" workbookViewId="0">
      <selection activeCell="F38" sqref="F38"/>
    </sheetView>
  </sheetViews>
  <sheetFormatPr defaultRowHeight="15" x14ac:dyDescent="0.25"/>
  <cols>
    <col min="1" max="1" width="28.109375" style="2" customWidth="1"/>
    <col min="2" max="2" width="6.5546875" style="2" customWidth="1"/>
    <col min="3" max="3" width="18.109375" customWidth="1"/>
    <col min="4" max="4" width="12.6640625" bestFit="1" customWidth="1"/>
    <col min="5" max="5" width="17.5546875" style="2" customWidth="1"/>
    <col min="6" max="6" width="12.6640625" style="2" bestFit="1" customWidth="1"/>
    <col min="7" max="7" width="12.109375" style="2" customWidth="1"/>
    <col min="8" max="8" width="17.44140625" style="2" bestFit="1" customWidth="1"/>
    <col min="9" max="9" width="12.6640625" style="2" bestFit="1" customWidth="1"/>
    <col min="10" max="16384" width="8.88671875" style="2"/>
  </cols>
  <sheetData>
    <row r="1" spans="1:15" ht="26.25" thickBot="1" x14ac:dyDescent="0.4">
      <c r="A1" s="3" t="s">
        <v>494</v>
      </c>
    </row>
    <row r="2" spans="1:15" ht="15.75" thickBot="1" x14ac:dyDescent="0.3">
      <c r="A2" s="2" t="s">
        <v>510</v>
      </c>
      <c r="C2" s="42" t="s">
        <v>479</v>
      </c>
      <c r="O2"/>
    </row>
    <row r="3" spans="1:15" x14ac:dyDescent="0.25">
      <c r="B3" s="43"/>
      <c r="C3" s="44" t="s">
        <v>480</v>
      </c>
    </row>
    <row r="4" spans="1:15" x14ac:dyDescent="0.25">
      <c r="B4" s="43"/>
      <c r="C4" s="45" t="s">
        <v>509</v>
      </c>
    </row>
    <row r="5" spans="1:15" x14ac:dyDescent="0.25">
      <c r="B5" s="43"/>
      <c r="C5" s="46" t="s">
        <v>498</v>
      </c>
    </row>
    <row r="6" spans="1:15" ht="15.75" thickBot="1" x14ac:dyDescent="0.3">
      <c r="B6" s="43"/>
      <c r="C6" s="47" t="s">
        <v>485</v>
      </c>
    </row>
    <row r="7" spans="1:15" thickBot="1" x14ac:dyDescent="0.25">
      <c r="C7" s="2"/>
      <c r="D7" s="2"/>
    </row>
    <row r="8" spans="1:15" ht="15.75" thickBot="1" x14ac:dyDescent="0.3">
      <c r="C8" s="99" t="s">
        <v>513</v>
      </c>
      <c r="D8" s="100"/>
      <c r="E8" s="101"/>
      <c r="F8" s="102"/>
      <c r="J8"/>
      <c r="K8"/>
      <c r="L8"/>
      <c r="M8"/>
      <c r="N8"/>
    </row>
    <row r="9" spans="1:15" x14ac:dyDescent="0.25">
      <c r="C9" s="103" t="s">
        <v>552</v>
      </c>
      <c r="D9" s="104"/>
      <c r="E9" s="105" t="s">
        <v>556</v>
      </c>
      <c r="F9" s="106"/>
      <c r="J9"/>
      <c r="K9"/>
      <c r="L9"/>
      <c r="M9"/>
      <c r="N9"/>
    </row>
    <row r="10" spans="1:15" x14ac:dyDescent="0.25">
      <c r="A10" s="2" t="s">
        <v>496</v>
      </c>
      <c r="B10" s="2" t="s">
        <v>495</v>
      </c>
      <c r="C10" s="49" t="s">
        <v>547</v>
      </c>
      <c r="D10" s="50" t="s">
        <v>546</v>
      </c>
      <c r="E10" s="49" t="s">
        <v>547</v>
      </c>
      <c r="F10" s="50" t="s">
        <v>546</v>
      </c>
      <c r="J10"/>
      <c r="K10"/>
      <c r="L10"/>
      <c r="M10"/>
      <c r="N10"/>
    </row>
    <row r="11" spans="1:15" ht="14.25" x14ac:dyDescent="0.2">
      <c r="A11" s="2" t="s">
        <v>481</v>
      </c>
      <c r="B11" s="2" t="s">
        <v>482</v>
      </c>
      <c r="C11" s="66"/>
      <c r="D11" s="67">
        <f>C11</f>
        <v>0</v>
      </c>
      <c r="E11" s="91">
        <f>$C$11</f>
        <v>0</v>
      </c>
      <c r="F11" s="67">
        <f>C11</f>
        <v>0</v>
      </c>
    </row>
    <row r="12" spans="1:15" ht="14.25" x14ac:dyDescent="0.2">
      <c r="A12" s="2" t="s">
        <v>483</v>
      </c>
      <c r="B12" s="2" t="s">
        <v>484</v>
      </c>
      <c r="C12" s="68"/>
      <c r="D12" s="69">
        <f>C12</f>
        <v>0</v>
      </c>
      <c r="E12" s="68"/>
      <c r="F12" s="69">
        <f>E12</f>
        <v>0</v>
      </c>
    </row>
    <row r="13" spans="1:15" ht="14.25" x14ac:dyDescent="0.2">
      <c r="A13" s="2" t="s">
        <v>548</v>
      </c>
      <c r="B13" s="20" t="s">
        <v>486</v>
      </c>
      <c r="C13" s="71" t="s">
        <v>565</v>
      </c>
      <c r="D13" s="69">
        <f>VLOOKUP(C13,defaults!B25:C25,2,FALSE)</f>
        <v>1</v>
      </c>
      <c r="E13" s="75" t="s">
        <v>516</v>
      </c>
      <c r="F13" s="69">
        <f>VLOOKUP(E13,defaults!$B$26:$C$27,2,FALSE)</f>
        <v>1</v>
      </c>
    </row>
    <row r="14" spans="1:15" ht="14.25" x14ac:dyDescent="0.2">
      <c r="A14" s="2" t="s">
        <v>487</v>
      </c>
      <c r="B14" s="40" t="s">
        <v>486</v>
      </c>
      <c r="C14" s="71" t="s">
        <v>497</v>
      </c>
      <c r="D14" s="69">
        <f>VLOOKUP(C14,defaults!$A$18:$B$19,2,FALSE)</f>
        <v>0.1</v>
      </c>
      <c r="E14" s="75" t="s">
        <v>497</v>
      </c>
      <c r="F14" s="69">
        <f>VLOOKUP(E14,defaults!$A$18:$B$19,2,FALSE)</f>
        <v>0.1</v>
      </c>
      <c r="G14" s="2" t="str">
        <f>IF(F14=0.035,"Only applicable for professional use with DOB on label","")</f>
        <v/>
      </c>
    </row>
    <row r="15" spans="1:15" ht="14.25" x14ac:dyDescent="0.2">
      <c r="A15" s="2" t="s">
        <v>488</v>
      </c>
      <c r="B15" s="23" t="s">
        <v>484</v>
      </c>
      <c r="C15" s="71" t="s">
        <v>500</v>
      </c>
      <c r="D15" s="69">
        <f>VLOOKUP(C15,defaults!$A$21:$B$22,2,FALSE)</f>
        <v>20</v>
      </c>
      <c r="E15" s="75" t="s">
        <v>500</v>
      </c>
      <c r="F15" s="69">
        <f>VLOOKUP(E15,defaults!$A$21:$B$22,2,FALSE)</f>
        <v>20</v>
      </c>
      <c r="G15" s="2" t="str">
        <f>IF(F15=40,"DOB required","")</f>
        <v/>
      </c>
    </row>
    <row r="16" spans="1:15" ht="14.25" x14ac:dyDescent="0.2">
      <c r="A16" s="2" t="s">
        <v>489</v>
      </c>
      <c r="B16" s="2" t="s">
        <v>484</v>
      </c>
      <c r="C16" s="70" t="str">
        <f>defaults!A30</f>
        <v>default (6 d)</v>
      </c>
      <c r="D16" s="69">
        <f>VLOOKUP(C16,defaults!A30:B30,2,FALSE)</f>
        <v>6</v>
      </c>
      <c r="E16" s="92" t="str">
        <f>defaults!A30</f>
        <v>default (6 d)</v>
      </c>
      <c r="F16" s="69">
        <f>VLOOKUP(E16,defaults!A30:B30,2,FALSE)</f>
        <v>6</v>
      </c>
    </row>
    <row r="17" spans="1:7" ht="14.25" x14ac:dyDescent="0.2">
      <c r="A17" s="2" t="s">
        <v>490</v>
      </c>
      <c r="B17" s="2" t="s">
        <v>491</v>
      </c>
      <c r="C17" s="72" t="s">
        <v>463</v>
      </c>
      <c r="D17" s="73">
        <f>VLOOKUP(C17,defaults!A12:B14,2,FALSE)</f>
        <v>128452.79379388252</v>
      </c>
      <c r="E17" s="93" t="s">
        <v>463</v>
      </c>
      <c r="F17" s="73">
        <f>VLOOKUP(E17,defaults!A12:B14,2,FALSE)</f>
        <v>128452.79379388252</v>
      </c>
    </row>
    <row r="18" spans="1:7" ht="14.25" x14ac:dyDescent="0.2">
      <c r="A18" s="2" t="s">
        <v>492</v>
      </c>
      <c r="B18" s="2" t="s">
        <v>515</v>
      </c>
      <c r="C18" s="71" t="s">
        <v>544</v>
      </c>
      <c r="D18" s="69">
        <f>defaults!D6</f>
        <v>76.8</v>
      </c>
      <c r="E18" s="92" t="s">
        <v>544</v>
      </c>
      <c r="F18" s="69">
        <f>defaults!D6</f>
        <v>76.8</v>
      </c>
    </row>
    <row r="19" spans="1:7" ht="14.25" x14ac:dyDescent="0.2">
      <c r="A19" s="2" t="s">
        <v>545</v>
      </c>
      <c r="B19" s="2" t="s">
        <v>515</v>
      </c>
      <c r="C19" s="71" t="s">
        <v>550</v>
      </c>
      <c r="D19" s="76">
        <v>50</v>
      </c>
      <c r="E19" s="81" t="s">
        <v>550</v>
      </c>
      <c r="F19" s="69">
        <f>VLOOKUP(E19,defaults!A33:B38,2,FALSE)</f>
        <v>50</v>
      </c>
      <c r="G19" s="2" t="str">
        <f>IF(F19&lt;50,"non-default value requires underpinning","")</f>
        <v/>
      </c>
    </row>
    <row r="20" spans="1:7" thickBot="1" x14ac:dyDescent="0.25">
      <c r="A20" s="2" t="s">
        <v>564</v>
      </c>
      <c r="B20" s="2" t="s">
        <v>515</v>
      </c>
      <c r="C20" s="82" t="s">
        <v>594</v>
      </c>
      <c r="D20" s="74">
        <f>VLOOKUP(C20,defaults!A42:B43,2,FALSE)</f>
        <v>40</v>
      </c>
      <c r="E20" s="82" t="s">
        <v>594</v>
      </c>
      <c r="F20" s="74">
        <f>VLOOKUP(E20,defaults!C42:D45,2,FALSE)</f>
        <v>40</v>
      </c>
      <c r="G20" s="2" t="str">
        <f>IF(F20=40,"","non-default value requires underpinning")</f>
        <v/>
      </c>
    </row>
    <row r="21" spans="1:7" ht="8.25" customHeight="1" thickBot="1" x14ac:dyDescent="0.25">
      <c r="C21" s="2"/>
      <c r="D21" s="23"/>
      <c r="E21" s="23"/>
      <c r="F21" s="23"/>
    </row>
    <row r="22" spans="1:7" ht="15.75" thickBot="1" x14ac:dyDescent="0.3">
      <c r="A22" s="2" t="s">
        <v>493</v>
      </c>
      <c r="B22" s="2" t="s">
        <v>514</v>
      </c>
      <c r="D22" s="41" t="str">
        <f>IF(ISERROR(D20/100*D19/100*1000000*D11*D13*D14*D17*EXP(-D16*LN(2)/D12)/(D15*D18*86400)),"",D20/100*D19/100*1000000*D11*D13*D14*D17*EXP(-D16*LN(2)/D12)/(D15*D18*86400))</f>
        <v/>
      </c>
      <c r="F22" s="41" t="str">
        <f>IF(ISERROR(F20/100*F19/100*1000000*F11*F13*F14*F17*EXP(-F16*LN(2)/F12)/(F15*F18*86400)),"",F20/100*F19/100*1000000*F11*F13*F14*F17*EXP(-F16*LN(2)/F12)/(F15*F18*86400))</f>
        <v/>
      </c>
    </row>
    <row r="24" spans="1:7" thickBot="1" x14ac:dyDescent="0.25">
      <c r="A24" s="62" t="s">
        <v>557</v>
      </c>
      <c r="B24" s="63"/>
      <c r="C24" s="63"/>
      <c r="D24" s="63"/>
    </row>
    <row r="25" spans="1:7" x14ac:dyDescent="0.25">
      <c r="C25" s="77" t="s">
        <v>555</v>
      </c>
      <c r="D25" s="78"/>
      <c r="E25" s="23"/>
    </row>
    <row r="26" spans="1:7" x14ac:dyDescent="0.25">
      <c r="C26" s="79" t="s">
        <v>463</v>
      </c>
      <c r="D26" s="80"/>
      <c r="E26" s="23"/>
    </row>
    <row r="27" spans="1:7" ht="14.25" x14ac:dyDescent="0.2">
      <c r="A27" s="2" t="s">
        <v>496</v>
      </c>
      <c r="B27" s="2" t="s">
        <v>495</v>
      </c>
      <c r="C27" s="49" t="s">
        <v>547</v>
      </c>
      <c r="D27" s="50" t="s">
        <v>546</v>
      </c>
    </row>
    <row r="28" spans="1:7" ht="14.25" x14ac:dyDescent="0.2">
      <c r="A28" s="2" t="s">
        <v>481</v>
      </c>
      <c r="B28" s="2" t="s">
        <v>482</v>
      </c>
      <c r="C28" s="92">
        <f>C11</f>
        <v>0</v>
      </c>
      <c r="D28" s="69">
        <f>C11</f>
        <v>0</v>
      </c>
    </row>
    <row r="29" spans="1:7" ht="14.25" x14ac:dyDescent="0.2">
      <c r="A29" s="2" t="s">
        <v>483</v>
      </c>
      <c r="B29" s="2" t="s">
        <v>484</v>
      </c>
      <c r="C29" s="68"/>
      <c r="D29" s="69">
        <f>C29</f>
        <v>0</v>
      </c>
    </row>
    <row r="30" spans="1:7" ht="14.25" x14ac:dyDescent="0.2">
      <c r="A30" s="2" t="s">
        <v>548</v>
      </c>
      <c r="B30" s="20" t="s">
        <v>486</v>
      </c>
      <c r="C30" s="75" t="s">
        <v>516</v>
      </c>
      <c r="D30" s="69">
        <f>VLOOKUP(C30,defaults!$B$26:$C$27,2,TRUE)</f>
        <v>1</v>
      </c>
    </row>
    <row r="31" spans="1:7" ht="14.25" x14ac:dyDescent="0.2">
      <c r="A31" s="2" t="s">
        <v>487</v>
      </c>
      <c r="B31" s="40" t="s">
        <v>486</v>
      </c>
      <c r="C31" s="75" t="s">
        <v>497</v>
      </c>
      <c r="D31" s="69">
        <f>VLOOKUP(C31,defaults!$A$18:$B$19,2,FALSE)</f>
        <v>0.1</v>
      </c>
    </row>
    <row r="32" spans="1:7" ht="14.25" x14ac:dyDescent="0.2">
      <c r="A32" s="2" t="s">
        <v>488</v>
      </c>
      <c r="B32" s="23" t="s">
        <v>484</v>
      </c>
      <c r="C32" s="75" t="s">
        <v>500</v>
      </c>
      <c r="D32" s="69">
        <f>VLOOKUP(C32,defaults!$A$21:$B$22,2,TRUE)</f>
        <v>20</v>
      </c>
    </row>
    <row r="33" spans="1:4" ht="14.25" x14ac:dyDescent="0.2">
      <c r="A33" s="2" t="s">
        <v>489</v>
      </c>
      <c r="B33" s="2" t="s">
        <v>484</v>
      </c>
      <c r="C33" s="71" t="str">
        <f>defaults!A30</f>
        <v>default (6 d)</v>
      </c>
      <c r="D33" s="69">
        <f>VLOOKUP(C33,defaults!A30:B30,2,FALSE)</f>
        <v>6</v>
      </c>
    </row>
    <row r="34" spans="1:4" ht="14.25" x14ac:dyDescent="0.2">
      <c r="A34" s="2" t="s">
        <v>490</v>
      </c>
      <c r="B34" s="2" t="s">
        <v>491</v>
      </c>
      <c r="C34" s="72" t="str">
        <f>C26</f>
        <v>Keizersveer</v>
      </c>
      <c r="D34" s="73">
        <f>VLOOKUP(C34,defaults!A12:B14,2,FALSE)</f>
        <v>128452.79379388252</v>
      </c>
    </row>
    <row r="35" spans="1:4" ht="14.25" x14ac:dyDescent="0.2">
      <c r="A35" s="2" t="s">
        <v>492</v>
      </c>
      <c r="B35" s="2" t="s">
        <v>515</v>
      </c>
      <c r="C35" s="81">
        <v>10</v>
      </c>
      <c r="D35" s="69">
        <f ca="1">defaults!B9</f>
        <v>76.8</v>
      </c>
    </row>
    <row r="36" spans="1:4" ht="14.25" x14ac:dyDescent="0.2">
      <c r="A36" s="2" t="s">
        <v>545</v>
      </c>
      <c r="B36" s="2" t="s">
        <v>515</v>
      </c>
      <c r="C36" s="81" t="s">
        <v>550</v>
      </c>
      <c r="D36" s="69">
        <f>VLOOKUP(C36,defaults!A33:B38,2,FALSE)</f>
        <v>50</v>
      </c>
    </row>
    <row r="37" spans="1:4" thickBot="1" x14ac:dyDescent="0.25">
      <c r="A37" s="2" t="s">
        <v>564</v>
      </c>
      <c r="B37" s="2" t="s">
        <v>515</v>
      </c>
      <c r="C37" s="82" t="s">
        <v>594</v>
      </c>
      <c r="D37" s="74">
        <f>VLOOKUP(C37,defaults!E42:F48,2,FALSE)</f>
        <v>40</v>
      </c>
    </row>
    <row r="38" spans="1:4" ht="7.5" customHeight="1" thickBot="1" x14ac:dyDescent="0.25">
      <c r="C38" s="23"/>
      <c r="D38" s="2"/>
    </row>
    <row r="39" spans="1:4" thickBot="1" x14ac:dyDescent="0.25">
      <c r="A39" s="2" t="s">
        <v>493</v>
      </c>
      <c r="B39" s="2" t="s">
        <v>514</v>
      </c>
      <c r="C39" s="2"/>
      <c r="D39" s="41" t="str">
        <f ca="1">IF(ISERROR(D37/100*D36/100*1000000*D28*D30*D31*D34*EXP(-D33*LN(2)/D29)/(D32*D35*86400)),"",D37/100*D36/100*1000000*D28*D30*D31*D34*EXP(-D33*LN(2)/D29)/(D32*D35*86400))</f>
        <v/>
      </c>
    </row>
  </sheetData>
  <sheetProtection sheet="1" objects="1" scenarios="1"/>
  <protectedRanges>
    <protectedRange sqref="C35:C37" name="tier3c"/>
    <protectedRange sqref="C29:C32" name="tier3b"/>
    <protectedRange sqref="C26" name="tier3a"/>
    <protectedRange sqref="E19:E20" name="tier2b"/>
    <protectedRange sqref="E12:E15" name="tier2a"/>
    <protectedRange sqref="C20" name="tier1b"/>
    <protectedRange sqref="C11:C12" name="tier1a"/>
  </protectedRanges>
  <dataConsolidate/>
  <mergeCells count="3">
    <mergeCell ref="C8:F8"/>
    <mergeCell ref="C9:D9"/>
    <mergeCell ref="E9:F9"/>
  </mergeCells>
  <dataValidations count="3">
    <dataValidation type="whole" allowBlank="1" showInputMessage="1" showErrorMessage="1" error="% between 10 and 100" sqref="D19">
      <formula1>10</formula1>
      <formula2>100</formula2>
    </dataValidation>
    <dataValidation type="decimal" operator="greaterThan" allowBlank="1" showInputMessage="1" showErrorMessage="1" sqref="C11:C12 E12 C29">
      <formula1>0</formula1>
    </dataValidation>
    <dataValidation type="custom" errorStyle="warning" allowBlank="1" showInputMessage="1" showErrorMessage="1" error="this cell should not be changed" sqref="E11">
      <formula1>C11</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1">
        <x14:dataValidation type="list" allowBlank="1" showInputMessage="1" showErrorMessage="1">
          <x14:formula1>
            <xm:f>defaults!$A$12:$A$14</xm:f>
          </x14:formula1>
          <xm:sqref>C26</xm:sqref>
        </x14:dataValidation>
        <x14:dataValidation type="list" allowBlank="1" showInputMessage="1" showErrorMessage="1">
          <x14:formula1>
            <xm:f>defaults!$B$3:$H$3</xm:f>
          </x14:formula1>
          <xm:sqref>C35</xm:sqref>
        </x14:dataValidation>
        <x14:dataValidation type="list" allowBlank="1" showInputMessage="1" showErrorMessage="1">
          <x14:formula1>
            <xm:f>defaults!$A$21:$A$22</xm:f>
          </x14:formula1>
          <xm:sqref>E15 C32</xm:sqref>
        </x14:dataValidation>
        <x14:dataValidation type="list" allowBlank="1" showInputMessage="1" showErrorMessage="1">
          <x14:formula1>
            <xm:f>defaults!$A$18:$A$19</xm:f>
          </x14:formula1>
          <xm:sqref>E14 C31</xm:sqref>
        </x14:dataValidation>
        <x14:dataValidation type="list" allowBlank="1" showInputMessage="1" showErrorMessage="1">
          <x14:formula1>
            <xm:f>defaults!$C$42:$C$48</xm:f>
          </x14:formula1>
          <xm:sqref>E20</xm:sqref>
        </x14:dataValidation>
        <x14:dataValidation type="list" allowBlank="1" showInputMessage="1" showErrorMessage="1">
          <x14:formula1>
            <xm:f>defaults!$A$33:$A$38</xm:f>
          </x14:formula1>
          <xm:sqref>E19 C36</xm:sqref>
        </x14:dataValidation>
        <x14:dataValidation type="list" allowBlank="1" showInputMessage="1" showErrorMessage="1">
          <x14:formula1>
            <xm:f>defaults!$B$26:$B$27</xm:f>
          </x14:formula1>
          <xm:sqref>C30 E13</xm:sqref>
        </x14:dataValidation>
        <x14:dataValidation type="list" allowBlank="1" showInputMessage="1" showErrorMessage="1">
          <x14:formula1>
            <xm:f>defaults!$E$42:$E$48</xm:f>
          </x14:formula1>
          <xm:sqref>C37</xm:sqref>
        </x14:dataValidation>
        <x14:dataValidation type="list" allowBlank="1" showInputMessage="1" showErrorMessage="1">
          <x14:formula1>
            <xm:f>defaults!$A$42:$A$43</xm:f>
          </x14:formula1>
          <xm:sqref>C20</xm:sqref>
        </x14:dataValidation>
        <x14:dataValidation type="custom" allowBlank="1" showInputMessage="1" showErrorMessage="1">
          <x14:formula1>
            <xm:f>defaults!A30</xm:f>
          </x14:formula1>
          <xm:sqref>E16</xm:sqref>
        </x14:dataValidation>
        <x14:dataValidation type="custom" allowBlank="1" showInputMessage="1" showErrorMessage="1">
          <x14:formula1>
            <xm:f>defaults!A6</xm:f>
          </x14:formula1>
          <xm:sqref>E17 E18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N48"/>
  <sheetViews>
    <sheetView workbookViewId="0">
      <selection activeCell="A12" sqref="A12"/>
    </sheetView>
  </sheetViews>
  <sheetFormatPr defaultRowHeight="15" x14ac:dyDescent="0.25"/>
  <cols>
    <col min="1" max="1" width="20.33203125" customWidth="1"/>
    <col min="2" max="2" width="12.44140625" customWidth="1"/>
    <col min="5" max="5" width="10.77734375" customWidth="1"/>
  </cols>
  <sheetData>
    <row r="1" spans="1:8" ht="29.25" customHeight="1" x14ac:dyDescent="0.25">
      <c r="A1" s="109" t="s">
        <v>542</v>
      </c>
      <c r="B1" s="109"/>
      <c r="C1" s="109"/>
      <c r="D1" s="109"/>
      <c r="E1" s="109"/>
      <c r="F1" s="109"/>
      <c r="G1" s="109"/>
      <c r="H1" s="109"/>
    </row>
    <row r="2" spans="1:8" x14ac:dyDescent="0.25">
      <c r="A2" s="30"/>
      <c r="B2" s="108" t="s">
        <v>458</v>
      </c>
      <c r="C2" s="108"/>
      <c r="D2" s="108"/>
      <c r="E2" s="108"/>
      <c r="F2" s="108"/>
      <c r="G2" s="108"/>
      <c r="H2" s="108"/>
    </row>
    <row r="3" spans="1:8" x14ac:dyDescent="0.25">
      <c r="A3" s="31" t="s">
        <v>452</v>
      </c>
      <c r="B3" s="64">
        <v>0</v>
      </c>
      <c r="C3" s="31">
        <v>5</v>
      </c>
      <c r="D3" s="31">
        <v>10</v>
      </c>
      <c r="E3" s="31">
        <v>50</v>
      </c>
      <c r="F3" s="31">
        <v>90</v>
      </c>
      <c r="G3" s="31">
        <v>95</v>
      </c>
      <c r="H3" s="31">
        <v>100</v>
      </c>
    </row>
    <row r="4" spans="1:8" x14ac:dyDescent="0.25">
      <c r="A4" s="32" t="s">
        <v>455</v>
      </c>
      <c r="B4" s="33">
        <v>22.95</v>
      </c>
      <c r="C4" s="33">
        <v>23.37</v>
      </c>
      <c r="D4" s="33">
        <v>23.75</v>
      </c>
      <c r="E4" s="33">
        <v>28.66</v>
      </c>
      <c r="F4" s="33">
        <v>40.89</v>
      </c>
      <c r="G4" s="33">
        <v>43.37</v>
      </c>
      <c r="H4" s="33">
        <v>47.94</v>
      </c>
    </row>
    <row r="5" spans="1:8" x14ac:dyDescent="0.25">
      <c r="A5" s="32" t="s">
        <v>0</v>
      </c>
      <c r="B5" s="34">
        <v>0.4</v>
      </c>
      <c r="C5" s="34">
        <v>0.6</v>
      </c>
      <c r="D5" s="34">
        <v>0.7</v>
      </c>
      <c r="E5" s="34">
        <v>1.2</v>
      </c>
      <c r="F5" s="34">
        <v>2.4</v>
      </c>
      <c r="G5" s="34">
        <v>2.4</v>
      </c>
      <c r="H5" s="34">
        <v>4.0999999999999996</v>
      </c>
    </row>
    <row r="6" spans="1:8" x14ac:dyDescent="0.25">
      <c r="A6" s="32" t="s">
        <v>463</v>
      </c>
      <c r="B6" s="34">
        <v>49.3</v>
      </c>
      <c r="C6" s="34">
        <v>64.8</v>
      </c>
      <c r="D6" s="34">
        <v>76.8</v>
      </c>
      <c r="E6" s="34">
        <v>151.69999999999999</v>
      </c>
      <c r="F6" s="34">
        <v>327.9</v>
      </c>
      <c r="G6" s="34">
        <v>393.6</v>
      </c>
      <c r="H6" s="34">
        <v>830.9</v>
      </c>
    </row>
    <row r="7" spans="1:8" x14ac:dyDescent="0.25">
      <c r="A7" s="36" t="s">
        <v>544</v>
      </c>
      <c r="B7" s="39">
        <v>10</v>
      </c>
      <c r="C7" s="21"/>
      <c r="D7" s="21"/>
      <c r="E7" s="21"/>
      <c r="F7" s="21"/>
      <c r="G7" s="21"/>
      <c r="H7" s="21"/>
    </row>
    <row r="8" spans="1:8" x14ac:dyDescent="0.25">
      <c r="A8" s="28" t="s">
        <v>511</v>
      </c>
      <c r="B8" s="29" t="str">
        <f>ADDRESS((MATCH('PEC calculation'!C26,defaults!A4:A6)+3),(MATCH('PEC calculation'!C35,defaults!B3:H3)+1))</f>
        <v>$D$6</v>
      </c>
      <c r="C8" s="65" t="s">
        <v>563</v>
      </c>
      <c r="D8" s="21"/>
      <c r="E8" s="21"/>
      <c r="F8" s="21"/>
      <c r="G8" s="21"/>
      <c r="H8" s="21"/>
    </row>
    <row r="9" spans="1:8" x14ac:dyDescent="0.25">
      <c r="A9" s="28" t="s">
        <v>520</v>
      </c>
      <c r="B9" s="29">
        <f ca="1">INDIRECT(B8)</f>
        <v>76.8</v>
      </c>
      <c r="C9" s="65" t="s">
        <v>562</v>
      </c>
      <c r="D9" s="21"/>
      <c r="E9" s="21"/>
      <c r="F9" s="21"/>
      <c r="G9" s="21"/>
      <c r="H9" s="21"/>
    </row>
    <row r="11" spans="1:8" ht="44.25" customHeight="1" x14ac:dyDescent="0.25">
      <c r="A11" s="110" t="s">
        <v>521</v>
      </c>
      <c r="B11" s="110"/>
      <c r="C11" s="21"/>
      <c r="D11" s="21"/>
      <c r="E11" s="21"/>
      <c r="F11" s="21"/>
      <c r="G11" s="21"/>
      <c r="H11" s="21"/>
    </row>
    <row r="12" spans="1:8" x14ac:dyDescent="0.25">
      <c r="A12" s="32" t="s">
        <v>455</v>
      </c>
      <c r="B12" s="35">
        <v>48878.982402935151</v>
      </c>
      <c r="C12" s="21"/>
      <c r="D12" s="22"/>
      <c r="E12" s="22"/>
      <c r="F12" s="22"/>
      <c r="G12" s="21"/>
      <c r="H12" s="21"/>
    </row>
    <row r="13" spans="1:8" x14ac:dyDescent="0.25">
      <c r="A13" s="32" t="s">
        <v>0</v>
      </c>
      <c r="B13" s="35">
        <v>12690.91474614656</v>
      </c>
      <c r="C13" s="21"/>
      <c r="D13" s="21"/>
      <c r="E13" s="21"/>
      <c r="F13" s="21"/>
      <c r="G13" s="21"/>
      <c r="H13" s="21"/>
    </row>
    <row r="14" spans="1:8" x14ac:dyDescent="0.25">
      <c r="A14" s="32" t="s">
        <v>463</v>
      </c>
      <c r="B14" s="35">
        <v>128452.79379388252</v>
      </c>
      <c r="C14" s="21"/>
      <c r="D14" s="21"/>
      <c r="E14" s="21"/>
      <c r="F14" s="21"/>
      <c r="G14" s="21"/>
      <c r="H14" s="21"/>
    </row>
    <row r="15" spans="1:8" x14ac:dyDescent="0.25">
      <c r="B15" s="2"/>
    </row>
    <row r="16" spans="1:8" ht="15" customHeight="1" x14ac:dyDescent="0.25">
      <c r="A16" s="36" t="s">
        <v>525</v>
      </c>
      <c r="B16" s="37"/>
      <c r="C16" s="30"/>
      <c r="D16" s="30"/>
      <c r="E16" s="30"/>
      <c r="F16" s="30"/>
      <c r="H16" s="21"/>
    </row>
    <row r="17" spans="1:14" ht="15" customHeight="1" x14ac:dyDescent="0.25">
      <c r="A17" s="36" t="s">
        <v>522</v>
      </c>
      <c r="B17" s="37" t="s">
        <v>524</v>
      </c>
      <c r="C17" s="38" t="s">
        <v>523</v>
      </c>
      <c r="D17" s="30"/>
      <c r="E17" s="30"/>
      <c r="F17" s="30"/>
      <c r="H17" s="21"/>
    </row>
    <row r="18" spans="1:14" x14ac:dyDescent="0.25">
      <c r="A18" s="36" t="s">
        <v>497</v>
      </c>
      <c r="B18" s="38">
        <v>0.1</v>
      </c>
      <c r="C18" s="38" t="s">
        <v>534</v>
      </c>
      <c r="D18" s="30"/>
      <c r="E18" s="30"/>
      <c r="F18" s="30"/>
      <c r="H18" s="21"/>
    </row>
    <row r="19" spans="1:14" x14ac:dyDescent="0.25">
      <c r="A19" s="36" t="s">
        <v>512</v>
      </c>
      <c r="B19" s="38">
        <v>3.5000000000000003E-2</v>
      </c>
      <c r="C19" s="38" t="s">
        <v>533</v>
      </c>
      <c r="D19" s="30"/>
      <c r="E19" s="30"/>
      <c r="F19" s="30"/>
      <c r="G19" s="30"/>
      <c r="H19" s="39"/>
      <c r="I19" s="30"/>
      <c r="J19" s="30"/>
      <c r="K19" s="30"/>
      <c r="L19" s="30"/>
      <c r="M19" s="30"/>
      <c r="N19" s="30"/>
    </row>
    <row r="20" spans="1:14" x14ac:dyDescent="0.25">
      <c r="A20" s="36" t="s">
        <v>526</v>
      </c>
      <c r="B20" s="37"/>
      <c r="C20" s="38"/>
      <c r="D20" s="30"/>
      <c r="E20" s="30"/>
      <c r="F20" s="30"/>
      <c r="G20" s="30"/>
      <c r="H20" s="30"/>
      <c r="I20" s="30"/>
      <c r="J20" s="30"/>
      <c r="K20" s="30"/>
    </row>
    <row r="21" spans="1:14" x14ac:dyDescent="0.25">
      <c r="A21" s="36" t="s">
        <v>500</v>
      </c>
      <c r="B21" s="38">
        <v>20</v>
      </c>
      <c r="C21" s="38" t="s">
        <v>527</v>
      </c>
      <c r="D21" s="30"/>
      <c r="E21" s="30"/>
      <c r="F21" s="30"/>
      <c r="G21" s="30"/>
      <c r="H21" s="30"/>
      <c r="I21" s="30"/>
      <c r="J21" s="30"/>
      <c r="K21" s="30"/>
    </row>
    <row r="22" spans="1:14" x14ac:dyDescent="0.25">
      <c r="A22" s="36" t="s">
        <v>501</v>
      </c>
      <c r="B22" s="38">
        <v>40</v>
      </c>
      <c r="C22" s="38" t="s">
        <v>528</v>
      </c>
      <c r="D22" s="30"/>
      <c r="E22" s="30"/>
      <c r="F22" s="30"/>
      <c r="G22" s="30"/>
      <c r="H22" s="30"/>
      <c r="I22" s="30"/>
      <c r="J22" s="30"/>
      <c r="K22" s="30"/>
    </row>
    <row r="23" spans="1:14" x14ac:dyDescent="0.25">
      <c r="B23" s="2"/>
    </row>
    <row r="24" spans="1:14" ht="18" customHeight="1" x14ac:dyDescent="0.25">
      <c r="A24" s="107" t="s">
        <v>548</v>
      </c>
      <c r="B24" s="107"/>
      <c r="C24" s="107"/>
      <c r="D24" s="107"/>
      <c r="E24" s="107"/>
      <c r="F24" s="30"/>
      <c r="G24" s="30"/>
    </row>
    <row r="25" spans="1:14" ht="18" customHeight="1" x14ac:dyDescent="0.25">
      <c r="A25" s="86" t="s">
        <v>591</v>
      </c>
      <c r="B25" s="87" t="s">
        <v>565</v>
      </c>
      <c r="C25" s="90">
        <v>1</v>
      </c>
      <c r="D25" s="38" t="s">
        <v>531</v>
      </c>
      <c r="E25" s="86"/>
      <c r="F25" s="30"/>
      <c r="G25" s="30"/>
    </row>
    <row r="26" spans="1:14" ht="18" customHeight="1" x14ac:dyDescent="0.25">
      <c r="A26" s="86" t="s">
        <v>592</v>
      </c>
      <c r="B26" s="36" t="s">
        <v>516</v>
      </c>
      <c r="C26" s="38">
        <v>1</v>
      </c>
      <c r="D26" s="38" t="s">
        <v>531</v>
      </c>
      <c r="E26" s="30"/>
      <c r="F26" s="30"/>
      <c r="G26" s="30"/>
    </row>
    <row r="27" spans="1:14" ht="18" customHeight="1" x14ac:dyDescent="0.25">
      <c r="A27" s="86"/>
      <c r="B27" s="36" t="s">
        <v>499</v>
      </c>
      <c r="C27" s="38">
        <v>0.1</v>
      </c>
      <c r="D27" s="38" t="s">
        <v>530</v>
      </c>
      <c r="E27" s="30"/>
      <c r="F27" s="30"/>
      <c r="G27" s="30"/>
    </row>
    <row r="28" spans="1:14" x14ac:dyDescent="0.25">
      <c r="B28" s="2"/>
    </row>
    <row r="29" spans="1:14" x14ac:dyDescent="0.25">
      <c r="A29" s="36" t="s">
        <v>489</v>
      </c>
      <c r="B29" s="37" t="s">
        <v>508</v>
      </c>
      <c r="C29" s="30"/>
    </row>
    <row r="30" spans="1:14" x14ac:dyDescent="0.25">
      <c r="A30" s="36" t="s">
        <v>532</v>
      </c>
      <c r="B30" s="38">
        <v>6</v>
      </c>
      <c r="C30" s="38" t="s">
        <v>529</v>
      </c>
    </row>
    <row r="32" spans="1:14" x14ac:dyDescent="0.25">
      <c r="A32" s="36" t="s">
        <v>561</v>
      </c>
      <c r="B32" s="30"/>
    </row>
    <row r="33" spans="1:10" x14ac:dyDescent="0.25">
      <c r="A33" s="36">
        <v>10</v>
      </c>
      <c r="B33" s="36">
        <v>10</v>
      </c>
    </row>
    <row r="34" spans="1:10" x14ac:dyDescent="0.25">
      <c r="A34" s="36">
        <v>20</v>
      </c>
      <c r="B34" s="36">
        <v>20</v>
      </c>
    </row>
    <row r="35" spans="1:10" x14ac:dyDescent="0.25">
      <c r="A35" s="36">
        <v>25</v>
      </c>
      <c r="B35" s="36">
        <v>25</v>
      </c>
    </row>
    <row r="36" spans="1:10" x14ac:dyDescent="0.25">
      <c r="A36" s="36">
        <v>30</v>
      </c>
      <c r="B36" s="36">
        <v>30</v>
      </c>
    </row>
    <row r="37" spans="1:10" x14ac:dyDescent="0.25">
      <c r="A37" s="36">
        <v>40</v>
      </c>
      <c r="B37" s="36">
        <v>40</v>
      </c>
    </row>
    <row r="38" spans="1:10" x14ac:dyDescent="0.25">
      <c r="A38" s="39" t="s">
        <v>550</v>
      </c>
      <c r="B38" s="38">
        <v>50</v>
      </c>
    </row>
    <row r="39" spans="1:10" x14ac:dyDescent="0.25">
      <c r="J39" s="22"/>
    </row>
    <row r="40" spans="1:10" x14ac:dyDescent="0.25">
      <c r="A40" s="36" t="s">
        <v>558</v>
      </c>
      <c r="B40" s="30"/>
    </row>
    <row r="41" spans="1:10" x14ac:dyDescent="0.25">
      <c r="A41" s="36" t="s">
        <v>591</v>
      </c>
      <c r="B41" s="30"/>
      <c r="C41" s="38" t="s">
        <v>603</v>
      </c>
      <c r="D41" s="30"/>
      <c r="E41" s="38" t="s">
        <v>604</v>
      </c>
    </row>
    <row r="42" spans="1:10" x14ac:dyDescent="0.25">
      <c r="A42" s="36" t="s">
        <v>594</v>
      </c>
      <c r="B42" s="30">
        <v>40</v>
      </c>
      <c r="C42" s="36">
        <v>10</v>
      </c>
      <c r="D42" s="38">
        <v>10</v>
      </c>
      <c r="E42" s="36">
        <v>10</v>
      </c>
      <c r="F42" s="38">
        <v>10</v>
      </c>
    </row>
    <row r="43" spans="1:10" x14ac:dyDescent="0.25">
      <c r="A43" s="36" t="s">
        <v>595</v>
      </c>
      <c r="B43" s="30">
        <v>100</v>
      </c>
      <c r="C43" s="36">
        <v>20</v>
      </c>
      <c r="D43" s="38">
        <v>20</v>
      </c>
      <c r="E43" s="36">
        <v>20</v>
      </c>
      <c r="F43" s="38">
        <v>20</v>
      </c>
    </row>
    <row r="44" spans="1:10" x14ac:dyDescent="0.25">
      <c r="C44" s="36">
        <v>30</v>
      </c>
      <c r="D44" s="38">
        <v>30</v>
      </c>
      <c r="E44" s="36">
        <v>30</v>
      </c>
      <c r="F44" s="38">
        <v>30</v>
      </c>
    </row>
    <row r="45" spans="1:10" x14ac:dyDescent="0.25">
      <c r="C45" s="39" t="s">
        <v>594</v>
      </c>
      <c r="D45" s="38">
        <v>40</v>
      </c>
      <c r="E45" s="39" t="s">
        <v>594</v>
      </c>
      <c r="F45" s="38">
        <v>40</v>
      </c>
    </row>
    <row r="46" spans="1:10" x14ac:dyDescent="0.25">
      <c r="C46" s="36"/>
      <c r="D46" s="38"/>
      <c r="E46" s="36">
        <v>50</v>
      </c>
      <c r="F46" s="38">
        <v>50</v>
      </c>
    </row>
    <row r="47" spans="1:10" x14ac:dyDescent="0.25">
      <c r="C47" s="36"/>
      <c r="D47" s="38"/>
      <c r="E47" s="36">
        <v>75</v>
      </c>
      <c r="F47" s="38">
        <v>75</v>
      </c>
    </row>
    <row r="48" spans="1:10" x14ac:dyDescent="0.25">
      <c r="C48" s="39"/>
      <c r="D48" s="38"/>
      <c r="E48" s="39">
        <v>100</v>
      </c>
      <c r="F48" s="38">
        <v>100</v>
      </c>
    </row>
  </sheetData>
  <sheetProtection sheet="1" objects="1" scenarios="1"/>
  <mergeCells count="4">
    <mergeCell ref="A24:E24"/>
    <mergeCell ref="B2:H2"/>
    <mergeCell ref="A1:H1"/>
    <mergeCell ref="A11:B1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W462"/>
  <sheetViews>
    <sheetView workbookViewId="0">
      <selection activeCell="D21" sqref="D21"/>
    </sheetView>
  </sheetViews>
  <sheetFormatPr defaultRowHeight="14.25" x14ac:dyDescent="0.2"/>
  <cols>
    <col min="1" max="1" width="14.44140625" style="2" customWidth="1"/>
    <col min="2" max="2" width="16.88671875" style="4" customWidth="1"/>
    <col min="3" max="4" width="8.88671875" style="2"/>
    <col min="5" max="5" width="8.77734375" style="2" customWidth="1"/>
    <col min="6" max="22" width="8.88671875" style="2"/>
    <col min="23" max="23" width="9.6640625" style="2" bestFit="1" customWidth="1"/>
    <col min="24" max="256" width="8.88671875" style="2"/>
    <col min="257" max="257" width="14.44140625" style="2" customWidth="1"/>
    <col min="258" max="258" width="20.21875" style="2" customWidth="1"/>
    <col min="259" max="512" width="8.88671875" style="2"/>
    <col min="513" max="513" width="14.44140625" style="2" customWidth="1"/>
    <col min="514" max="514" width="20.21875" style="2" customWidth="1"/>
    <col min="515" max="768" width="8.88671875" style="2"/>
    <col min="769" max="769" width="14.44140625" style="2" customWidth="1"/>
    <col min="770" max="770" width="20.21875" style="2" customWidth="1"/>
    <col min="771" max="1024" width="8.88671875" style="2"/>
    <col min="1025" max="1025" width="14.44140625" style="2" customWidth="1"/>
    <col min="1026" max="1026" width="20.21875" style="2" customWidth="1"/>
    <col min="1027" max="1280" width="8.88671875" style="2"/>
    <col min="1281" max="1281" width="14.44140625" style="2" customWidth="1"/>
    <col min="1282" max="1282" width="20.21875" style="2" customWidth="1"/>
    <col min="1283" max="1536" width="8.88671875" style="2"/>
    <col min="1537" max="1537" width="14.44140625" style="2" customWidth="1"/>
    <col min="1538" max="1538" width="20.21875" style="2" customWidth="1"/>
    <col min="1539" max="1792" width="8.88671875" style="2"/>
    <col min="1793" max="1793" width="14.44140625" style="2" customWidth="1"/>
    <col min="1794" max="1794" width="20.21875" style="2" customWidth="1"/>
    <col min="1795" max="2048" width="8.88671875" style="2"/>
    <col min="2049" max="2049" width="14.44140625" style="2" customWidth="1"/>
    <col min="2050" max="2050" width="20.21875" style="2" customWidth="1"/>
    <col min="2051" max="2304" width="8.88671875" style="2"/>
    <col min="2305" max="2305" width="14.44140625" style="2" customWidth="1"/>
    <col min="2306" max="2306" width="20.21875" style="2" customWidth="1"/>
    <col min="2307" max="2560" width="8.88671875" style="2"/>
    <col min="2561" max="2561" width="14.44140625" style="2" customWidth="1"/>
    <col min="2562" max="2562" width="20.21875" style="2" customWidth="1"/>
    <col min="2563" max="2816" width="8.88671875" style="2"/>
    <col min="2817" max="2817" width="14.44140625" style="2" customWidth="1"/>
    <col min="2818" max="2818" width="20.21875" style="2" customWidth="1"/>
    <col min="2819" max="3072" width="8.88671875" style="2"/>
    <col min="3073" max="3073" width="14.44140625" style="2" customWidth="1"/>
    <col min="3074" max="3074" width="20.21875" style="2" customWidth="1"/>
    <col min="3075" max="3328" width="8.88671875" style="2"/>
    <col min="3329" max="3329" width="14.44140625" style="2" customWidth="1"/>
    <col min="3330" max="3330" width="20.21875" style="2" customWidth="1"/>
    <col min="3331" max="3584" width="8.88671875" style="2"/>
    <col min="3585" max="3585" width="14.44140625" style="2" customWidth="1"/>
    <col min="3586" max="3586" width="20.21875" style="2" customWidth="1"/>
    <col min="3587" max="3840" width="8.88671875" style="2"/>
    <col min="3841" max="3841" width="14.44140625" style="2" customWidth="1"/>
    <col min="3842" max="3842" width="20.21875" style="2" customWidth="1"/>
    <col min="3843" max="4096" width="8.88671875" style="2"/>
    <col min="4097" max="4097" width="14.44140625" style="2" customWidth="1"/>
    <col min="4098" max="4098" width="20.21875" style="2" customWidth="1"/>
    <col min="4099" max="4352" width="8.88671875" style="2"/>
    <col min="4353" max="4353" width="14.44140625" style="2" customWidth="1"/>
    <col min="4354" max="4354" width="20.21875" style="2" customWidth="1"/>
    <col min="4355" max="4608" width="8.88671875" style="2"/>
    <col min="4609" max="4609" width="14.44140625" style="2" customWidth="1"/>
    <col min="4610" max="4610" width="20.21875" style="2" customWidth="1"/>
    <col min="4611" max="4864" width="8.88671875" style="2"/>
    <col min="4865" max="4865" width="14.44140625" style="2" customWidth="1"/>
    <col min="4866" max="4866" width="20.21875" style="2" customWidth="1"/>
    <col min="4867" max="5120" width="8.88671875" style="2"/>
    <col min="5121" max="5121" width="14.44140625" style="2" customWidth="1"/>
    <col min="5122" max="5122" width="20.21875" style="2" customWidth="1"/>
    <col min="5123" max="5376" width="8.88671875" style="2"/>
    <col min="5377" max="5377" width="14.44140625" style="2" customWidth="1"/>
    <col min="5378" max="5378" width="20.21875" style="2" customWidth="1"/>
    <col min="5379" max="5632" width="8.88671875" style="2"/>
    <col min="5633" max="5633" width="14.44140625" style="2" customWidth="1"/>
    <col min="5634" max="5634" width="20.21875" style="2" customWidth="1"/>
    <col min="5635" max="5888" width="8.88671875" style="2"/>
    <col min="5889" max="5889" width="14.44140625" style="2" customWidth="1"/>
    <col min="5890" max="5890" width="20.21875" style="2" customWidth="1"/>
    <col min="5891" max="6144" width="8.88671875" style="2"/>
    <col min="6145" max="6145" width="14.44140625" style="2" customWidth="1"/>
    <col min="6146" max="6146" width="20.21875" style="2" customWidth="1"/>
    <col min="6147" max="6400" width="8.88671875" style="2"/>
    <col min="6401" max="6401" width="14.44140625" style="2" customWidth="1"/>
    <col min="6402" max="6402" width="20.21875" style="2" customWidth="1"/>
    <col min="6403" max="6656" width="8.88671875" style="2"/>
    <col min="6657" max="6657" width="14.44140625" style="2" customWidth="1"/>
    <col min="6658" max="6658" width="20.21875" style="2" customWidth="1"/>
    <col min="6659" max="6912" width="8.88671875" style="2"/>
    <col min="6913" max="6913" width="14.44140625" style="2" customWidth="1"/>
    <col min="6914" max="6914" width="20.21875" style="2" customWidth="1"/>
    <col min="6915" max="7168" width="8.88671875" style="2"/>
    <col min="7169" max="7169" width="14.44140625" style="2" customWidth="1"/>
    <col min="7170" max="7170" width="20.21875" style="2" customWidth="1"/>
    <col min="7171" max="7424" width="8.88671875" style="2"/>
    <col min="7425" max="7425" width="14.44140625" style="2" customWidth="1"/>
    <col min="7426" max="7426" width="20.21875" style="2" customWidth="1"/>
    <col min="7427" max="7680" width="8.88671875" style="2"/>
    <col min="7681" max="7681" width="14.44140625" style="2" customWidth="1"/>
    <col min="7682" max="7682" width="20.21875" style="2" customWidth="1"/>
    <col min="7683" max="7936" width="8.88671875" style="2"/>
    <col min="7937" max="7937" width="14.44140625" style="2" customWidth="1"/>
    <col min="7938" max="7938" width="20.21875" style="2" customWidth="1"/>
    <col min="7939" max="8192" width="8.88671875" style="2"/>
    <col min="8193" max="8193" width="14.44140625" style="2" customWidth="1"/>
    <col min="8194" max="8194" width="20.21875" style="2" customWidth="1"/>
    <col min="8195" max="8448" width="8.88671875" style="2"/>
    <col min="8449" max="8449" width="14.44140625" style="2" customWidth="1"/>
    <col min="8450" max="8450" width="20.21875" style="2" customWidth="1"/>
    <col min="8451" max="8704" width="8.88671875" style="2"/>
    <col min="8705" max="8705" width="14.44140625" style="2" customWidth="1"/>
    <col min="8706" max="8706" width="20.21875" style="2" customWidth="1"/>
    <col min="8707" max="8960" width="8.88671875" style="2"/>
    <col min="8961" max="8961" width="14.44140625" style="2" customWidth="1"/>
    <col min="8962" max="8962" width="20.21875" style="2" customWidth="1"/>
    <col min="8963" max="9216" width="8.88671875" style="2"/>
    <col min="9217" max="9217" width="14.44140625" style="2" customWidth="1"/>
    <col min="9218" max="9218" width="20.21875" style="2" customWidth="1"/>
    <col min="9219" max="9472" width="8.88671875" style="2"/>
    <col min="9473" max="9473" width="14.44140625" style="2" customWidth="1"/>
    <col min="9474" max="9474" width="20.21875" style="2" customWidth="1"/>
    <col min="9475" max="9728" width="8.88671875" style="2"/>
    <col min="9729" max="9729" width="14.44140625" style="2" customWidth="1"/>
    <col min="9730" max="9730" width="20.21875" style="2" customWidth="1"/>
    <col min="9731" max="9984" width="8.88671875" style="2"/>
    <col min="9985" max="9985" width="14.44140625" style="2" customWidth="1"/>
    <col min="9986" max="9986" width="20.21875" style="2" customWidth="1"/>
    <col min="9987" max="10240" width="8.88671875" style="2"/>
    <col min="10241" max="10241" width="14.44140625" style="2" customWidth="1"/>
    <col min="10242" max="10242" width="20.21875" style="2" customWidth="1"/>
    <col min="10243" max="10496" width="8.88671875" style="2"/>
    <col min="10497" max="10497" width="14.44140625" style="2" customWidth="1"/>
    <col min="10498" max="10498" width="20.21875" style="2" customWidth="1"/>
    <col min="10499" max="10752" width="8.88671875" style="2"/>
    <col min="10753" max="10753" width="14.44140625" style="2" customWidth="1"/>
    <col min="10754" max="10754" width="20.21875" style="2" customWidth="1"/>
    <col min="10755" max="11008" width="8.88671875" style="2"/>
    <col min="11009" max="11009" width="14.44140625" style="2" customWidth="1"/>
    <col min="11010" max="11010" width="20.21875" style="2" customWidth="1"/>
    <col min="11011" max="11264" width="8.88671875" style="2"/>
    <col min="11265" max="11265" width="14.44140625" style="2" customWidth="1"/>
    <col min="11266" max="11266" width="20.21875" style="2" customWidth="1"/>
    <col min="11267" max="11520" width="8.88671875" style="2"/>
    <col min="11521" max="11521" width="14.44140625" style="2" customWidth="1"/>
    <col min="11522" max="11522" width="20.21875" style="2" customWidth="1"/>
    <col min="11523" max="11776" width="8.88671875" style="2"/>
    <col min="11777" max="11777" width="14.44140625" style="2" customWidth="1"/>
    <col min="11778" max="11778" width="20.21875" style="2" customWidth="1"/>
    <col min="11779" max="12032" width="8.88671875" style="2"/>
    <col min="12033" max="12033" width="14.44140625" style="2" customWidth="1"/>
    <col min="12034" max="12034" width="20.21875" style="2" customWidth="1"/>
    <col min="12035" max="12288" width="8.88671875" style="2"/>
    <col min="12289" max="12289" width="14.44140625" style="2" customWidth="1"/>
    <col min="12290" max="12290" width="20.21875" style="2" customWidth="1"/>
    <col min="12291" max="12544" width="8.88671875" style="2"/>
    <col min="12545" max="12545" width="14.44140625" style="2" customWidth="1"/>
    <col min="12546" max="12546" width="20.21875" style="2" customWidth="1"/>
    <col min="12547" max="12800" width="8.88671875" style="2"/>
    <col min="12801" max="12801" width="14.44140625" style="2" customWidth="1"/>
    <col min="12802" max="12802" width="20.21875" style="2" customWidth="1"/>
    <col min="12803" max="13056" width="8.88671875" style="2"/>
    <col min="13057" max="13057" width="14.44140625" style="2" customWidth="1"/>
    <col min="13058" max="13058" width="20.21875" style="2" customWidth="1"/>
    <col min="13059" max="13312" width="8.88671875" style="2"/>
    <col min="13313" max="13313" width="14.44140625" style="2" customWidth="1"/>
    <col min="13314" max="13314" width="20.21875" style="2" customWidth="1"/>
    <col min="13315" max="13568" width="8.88671875" style="2"/>
    <col min="13569" max="13569" width="14.44140625" style="2" customWidth="1"/>
    <col min="13570" max="13570" width="20.21875" style="2" customWidth="1"/>
    <col min="13571" max="13824" width="8.88671875" style="2"/>
    <col min="13825" max="13825" width="14.44140625" style="2" customWidth="1"/>
    <col min="13826" max="13826" width="20.21875" style="2" customWidth="1"/>
    <col min="13827" max="14080" width="8.88671875" style="2"/>
    <col min="14081" max="14081" width="14.44140625" style="2" customWidth="1"/>
    <col min="14082" max="14082" width="20.21875" style="2" customWidth="1"/>
    <col min="14083" max="14336" width="8.88671875" style="2"/>
    <col min="14337" max="14337" width="14.44140625" style="2" customWidth="1"/>
    <col min="14338" max="14338" width="20.21875" style="2" customWidth="1"/>
    <col min="14339" max="14592" width="8.88671875" style="2"/>
    <col min="14593" max="14593" width="14.44140625" style="2" customWidth="1"/>
    <col min="14594" max="14594" width="20.21875" style="2" customWidth="1"/>
    <col min="14595" max="14848" width="8.88671875" style="2"/>
    <col min="14849" max="14849" width="14.44140625" style="2" customWidth="1"/>
    <col min="14850" max="14850" width="20.21875" style="2" customWidth="1"/>
    <col min="14851" max="15104" width="8.88671875" style="2"/>
    <col min="15105" max="15105" width="14.44140625" style="2" customWidth="1"/>
    <col min="15106" max="15106" width="20.21875" style="2" customWidth="1"/>
    <col min="15107" max="15360" width="8.88671875" style="2"/>
    <col min="15361" max="15361" width="14.44140625" style="2" customWidth="1"/>
    <col min="15362" max="15362" width="20.21875" style="2" customWidth="1"/>
    <col min="15363" max="15616" width="8.88671875" style="2"/>
    <col min="15617" max="15617" width="14.44140625" style="2" customWidth="1"/>
    <col min="15618" max="15618" width="20.21875" style="2" customWidth="1"/>
    <col min="15619" max="15872" width="8.88671875" style="2"/>
    <col min="15873" max="15873" width="14.44140625" style="2" customWidth="1"/>
    <col min="15874" max="15874" width="20.21875" style="2" customWidth="1"/>
    <col min="15875" max="16128" width="8.88671875" style="2"/>
    <col min="16129" max="16129" width="14.44140625" style="2" customWidth="1"/>
    <col min="16130" max="16130" width="20.21875" style="2" customWidth="1"/>
    <col min="16131" max="16384" width="8.88671875" style="2"/>
  </cols>
  <sheetData>
    <row r="1" spans="1:12" ht="25.5" customHeight="1" x14ac:dyDescent="0.4">
      <c r="A1" s="1" t="s">
        <v>451</v>
      </c>
    </row>
    <row r="2" spans="1:12" ht="15" customHeight="1" x14ac:dyDescent="0.25">
      <c r="A2" s="5" t="s">
        <v>473</v>
      </c>
    </row>
    <row r="3" spans="1:12" ht="15" customHeight="1" x14ac:dyDescent="0.25">
      <c r="A3" s="5"/>
    </row>
    <row r="4" spans="1:12" ht="15" x14ac:dyDescent="0.25">
      <c r="A4" s="6" t="s">
        <v>474</v>
      </c>
      <c r="B4" s="7"/>
      <c r="D4" s="18" t="s">
        <v>477</v>
      </c>
      <c r="E4" s="19"/>
      <c r="F4" s="19"/>
      <c r="G4" s="19"/>
      <c r="H4" s="19"/>
      <c r="I4" s="19"/>
      <c r="J4" s="19"/>
      <c r="K4" s="19"/>
      <c r="L4" s="19"/>
    </row>
    <row r="5" spans="1:12" x14ac:dyDescent="0.2">
      <c r="A5" s="13">
        <v>1</v>
      </c>
      <c r="B5" s="8" t="s">
        <v>0</v>
      </c>
      <c r="D5" s="16" t="s">
        <v>456</v>
      </c>
      <c r="E5" s="17" t="s">
        <v>457</v>
      </c>
      <c r="F5" s="119" t="s">
        <v>458</v>
      </c>
      <c r="G5" s="119"/>
      <c r="H5" s="119"/>
      <c r="I5" s="119"/>
      <c r="J5" s="119"/>
      <c r="K5" s="119"/>
      <c r="L5" s="119"/>
    </row>
    <row r="6" spans="1:12" x14ac:dyDescent="0.2">
      <c r="A6" s="13">
        <v>2</v>
      </c>
      <c r="B6" s="8" t="s">
        <v>1</v>
      </c>
      <c r="D6" s="12"/>
      <c r="E6" s="12"/>
      <c r="F6" s="12" t="s">
        <v>459</v>
      </c>
      <c r="G6" s="12">
        <v>5</v>
      </c>
      <c r="H6" s="12">
        <v>10</v>
      </c>
      <c r="I6" s="12">
        <v>50</v>
      </c>
      <c r="J6" s="12">
        <v>90</v>
      </c>
      <c r="K6" s="12">
        <v>95</v>
      </c>
      <c r="L6" s="12" t="s">
        <v>460</v>
      </c>
    </row>
    <row r="7" spans="1:12" x14ac:dyDescent="0.2">
      <c r="A7" s="13">
        <v>3</v>
      </c>
      <c r="B7" s="8" t="s">
        <v>2</v>
      </c>
      <c r="D7" s="13" t="s">
        <v>461</v>
      </c>
      <c r="E7" s="13" t="s">
        <v>462</v>
      </c>
      <c r="F7" s="14">
        <v>21.2</v>
      </c>
      <c r="G7" s="14">
        <v>33.700000000000003</v>
      </c>
      <c r="H7" s="14">
        <v>40.9</v>
      </c>
      <c r="I7" s="14">
        <v>100.7</v>
      </c>
      <c r="J7" s="14">
        <v>274.89999999999998</v>
      </c>
      <c r="K7" s="14">
        <v>293.2</v>
      </c>
      <c r="L7" s="14">
        <v>687.6</v>
      </c>
    </row>
    <row r="8" spans="1:12" x14ac:dyDescent="0.2">
      <c r="A8" s="13">
        <v>4</v>
      </c>
      <c r="B8" s="8" t="s">
        <v>3</v>
      </c>
      <c r="D8" s="13" t="s">
        <v>463</v>
      </c>
      <c r="E8" s="13" t="s">
        <v>462</v>
      </c>
      <c r="F8" s="14">
        <v>49.3</v>
      </c>
      <c r="G8" s="14">
        <v>64.8</v>
      </c>
      <c r="H8" s="14">
        <v>76.8</v>
      </c>
      <c r="I8" s="14">
        <v>151.69999999999999</v>
      </c>
      <c r="J8" s="14">
        <v>327.9</v>
      </c>
      <c r="K8" s="14">
        <v>393.6</v>
      </c>
      <c r="L8" s="14">
        <v>830.9</v>
      </c>
    </row>
    <row r="9" spans="1:12" x14ac:dyDescent="0.2">
      <c r="A9" s="13">
        <v>5</v>
      </c>
      <c r="B9" s="8" t="s">
        <v>455</v>
      </c>
      <c r="D9" s="13" t="s">
        <v>464</v>
      </c>
      <c r="E9" s="13" t="s">
        <v>462</v>
      </c>
      <c r="F9" s="14">
        <v>50</v>
      </c>
      <c r="G9" s="14">
        <v>65.3</v>
      </c>
      <c r="H9" s="14">
        <v>77.3</v>
      </c>
      <c r="I9" s="14">
        <v>153.5</v>
      </c>
      <c r="J9" s="14">
        <v>327.5</v>
      </c>
      <c r="K9" s="14">
        <v>398.5</v>
      </c>
      <c r="L9" s="14">
        <v>825.5</v>
      </c>
    </row>
    <row r="10" spans="1:12" x14ac:dyDescent="0.2">
      <c r="A10" s="13">
        <v>6</v>
      </c>
      <c r="B10" s="8" t="s">
        <v>4</v>
      </c>
      <c r="D10" s="13" t="s">
        <v>465</v>
      </c>
      <c r="E10" s="13" t="s">
        <v>466</v>
      </c>
      <c r="F10" s="14">
        <v>0.4</v>
      </c>
      <c r="G10" s="14">
        <v>0.6</v>
      </c>
      <c r="H10" s="14">
        <v>0.7</v>
      </c>
      <c r="I10" s="14">
        <v>1.2</v>
      </c>
      <c r="J10" s="14">
        <v>2.4</v>
      </c>
      <c r="K10" s="14">
        <v>2.4</v>
      </c>
      <c r="L10" s="14">
        <v>4.0999999999999996</v>
      </c>
    </row>
    <row r="11" spans="1:12" x14ac:dyDescent="0.2">
      <c r="A11" s="13">
        <v>7</v>
      </c>
      <c r="B11" s="8" t="s">
        <v>5</v>
      </c>
      <c r="D11" s="13" t="s">
        <v>467</v>
      </c>
      <c r="E11" s="13" t="s">
        <v>468</v>
      </c>
      <c r="F11" s="14">
        <v>934.9</v>
      </c>
      <c r="G11" s="14">
        <v>1255.3</v>
      </c>
      <c r="H11" s="14">
        <v>1470.8</v>
      </c>
      <c r="I11" s="14">
        <v>1977.5</v>
      </c>
      <c r="J11" s="14">
        <v>2665.2</v>
      </c>
      <c r="K11" s="14">
        <v>3081.8</v>
      </c>
      <c r="L11" s="14">
        <v>4396.3</v>
      </c>
    </row>
    <row r="12" spans="1:12" x14ac:dyDescent="0.2">
      <c r="A12" s="13">
        <v>8</v>
      </c>
      <c r="B12" s="8" t="s">
        <v>6</v>
      </c>
      <c r="D12" s="13" t="s">
        <v>469</v>
      </c>
      <c r="E12" s="13" t="s">
        <v>470</v>
      </c>
      <c r="F12" s="15">
        <v>22.95</v>
      </c>
      <c r="G12" s="15">
        <v>23.37</v>
      </c>
      <c r="H12" s="15">
        <v>23.75</v>
      </c>
      <c r="I12" s="15">
        <v>28.66</v>
      </c>
      <c r="J12" s="15">
        <v>40.89</v>
      </c>
      <c r="K12" s="15">
        <v>43.37</v>
      </c>
      <c r="L12" s="15">
        <v>47.94</v>
      </c>
    </row>
    <row r="13" spans="1:12" x14ac:dyDescent="0.2">
      <c r="A13" s="13">
        <v>9</v>
      </c>
      <c r="B13" s="8" t="s">
        <v>7</v>
      </c>
      <c r="D13" s="13" t="s">
        <v>471</v>
      </c>
      <c r="E13" s="13" t="s">
        <v>472</v>
      </c>
      <c r="F13" s="14">
        <v>736.9</v>
      </c>
      <c r="G13" s="14">
        <v>1001.7</v>
      </c>
      <c r="H13" s="14">
        <v>1165.5999999999999</v>
      </c>
      <c r="I13" s="14">
        <v>1454.4</v>
      </c>
      <c r="J13" s="14">
        <v>1888.7</v>
      </c>
      <c r="K13" s="14">
        <v>2169.6</v>
      </c>
      <c r="L13" s="14">
        <v>3070.3</v>
      </c>
    </row>
    <row r="14" spans="1:12" ht="15" x14ac:dyDescent="0.25">
      <c r="A14" s="5"/>
    </row>
    <row r="15" spans="1:12" ht="15" x14ac:dyDescent="0.25">
      <c r="A15" s="111" t="s">
        <v>475</v>
      </c>
      <c r="B15" s="111"/>
      <c r="C15" s="111"/>
      <c r="D15" s="111"/>
      <c r="E15" s="111"/>
      <c r="F15" s="111"/>
      <c r="G15" s="111"/>
      <c r="H15" s="111"/>
      <c r="I15" s="111"/>
      <c r="J15" s="111"/>
      <c r="K15" s="111"/>
    </row>
    <row r="16" spans="1:12" ht="15" customHeight="1" x14ac:dyDescent="0.2">
      <c r="A16" s="115" t="s">
        <v>453</v>
      </c>
      <c r="B16" s="117" t="s">
        <v>454</v>
      </c>
      <c r="C16" s="112" t="s">
        <v>452</v>
      </c>
      <c r="D16" s="113"/>
      <c r="E16" s="113"/>
      <c r="F16" s="113"/>
      <c r="G16" s="113"/>
      <c r="H16" s="113"/>
      <c r="I16" s="113"/>
      <c r="J16" s="113"/>
      <c r="K16" s="114"/>
    </row>
    <row r="17" spans="1:23" x14ac:dyDescent="0.2">
      <c r="A17" s="116"/>
      <c r="B17" s="118"/>
      <c r="C17" s="9" t="s">
        <v>0</v>
      </c>
      <c r="D17" s="9" t="s">
        <v>1</v>
      </c>
      <c r="E17" s="9" t="s">
        <v>2</v>
      </c>
      <c r="F17" s="9" t="s">
        <v>3</v>
      </c>
      <c r="G17" s="9" t="s">
        <v>455</v>
      </c>
      <c r="H17" s="9" t="s">
        <v>4</v>
      </c>
      <c r="I17" s="9" t="s">
        <v>5</v>
      </c>
      <c r="J17" s="9" t="s">
        <v>6</v>
      </c>
      <c r="K17" s="9" t="s">
        <v>7</v>
      </c>
    </row>
    <row r="18" spans="1:23" ht="15" x14ac:dyDescent="0.25">
      <c r="A18" s="10" t="s">
        <v>8</v>
      </c>
      <c r="B18" s="11">
        <v>5500819.978642364</v>
      </c>
      <c r="C18" s="9"/>
      <c r="D18" s="9"/>
      <c r="E18" s="9"/>
      <c r="F18" s="9"/>
      <c r="G18" s="9"/>
      <c r="H18" s="9"/>
      <c r="I18" s="9"/>
      <c r="J18" s="9"/>
      <c r="K18" s="9"/>
      <c r="M18"/>
      <c r="N18"/>
      <c r="O18"/>
      <c r="P18"/>
      <c r="Q18"/>
      <c r="R18"/>
      <c r="S18"/>
      <c r="T18"/>
      <c r="U18"/>
      <c r="V18"/>
      <c r="W18"/>
    </row>
    <row r="19" spans="1:23" ht="15" x14ac:dyDescent="0.25">
      <c r="A19" s="10" t="s">
        <v>9</v>
      </c>
      <c r="B19" s="11">
        <v>4085328.5735702459</v>
      </c>
      <c r="C19" s="9"/>
      <c r="D19" s="9"/>
      <c r="E19" s="9"/>
      <c r="F19" s="9"/>
      <c r="G19" s="9"/>
      <c r="H19" s="9"/>
      <c r="I19" s="9"/>
      <c r="J19" s="9"/>
      <c r="K19" s="9"/>
      <c r="M19"/>
      <c r="N19"/>
      <c r="O19"/>
      <c r="P19"/>
      <c r="Q19"/>
      <c r="R19"/>
      <c r="S19"/>
      <c r="T19"/>
      <c r="U19"/>
      <c r="V19"/>
      <c r="W19"/>
    </row>
    <row r="20" spans="1:23" ht="15" x14ac:dyDescent="0.25">
      <c r="A20" s="10" t="s">
        <v>10</v>
      </c>
      <c r="B20" s="11">
        <v>9721215.5741189159</v>
      </c>
      <c r="C20" s="9"/>
      <c r="D20" s="9"/>
      <c r="E20" s="9"/>
      <c r="F20" s="9"/>
      <c r="G20" s="9"/>
      <c r="H20" s="9"/>
      <c r="I20" s="9"/>
      <c r="J20" s="9"/>
      <c r="K20" s="9"/>
      <c r="M20"/>
      <c r="N20"/>
      <c r="O20"/>
      <c r="P20"/>
      <c r="Q20"/>
      <c r="R20"/>
      <c r="S20"/>
      <c r="T20"/>
      <c r="U20"/>
      <c r="V20"/>
      <c r="W20"/>
    </row>
    <row r="21" spans="1:23" ht="15" x14ac:dyDescent="0.25">
      <c r="A21" s="10" t="s">
        <v>11</v>
      </c>
      <c r="B21" s="11">
        <v>3709801.2063498208</v>
      </c>
      <c r="C21" s="9"/>
      <c r="D21" s="9"/>
      <c r="E21" s="9"/>
      <c r="F21" s="9"/>
      <c r="G21" s="9"/>
      <c r="H21" s="9"/>
      <c r="I21" s="9"/>
      <c r="J21" s="9"/>
      <c r="K21" s="9"/>
      <c r="M21"/>
      <c r="N21"/>
      <c r="O21"/>
      <c r="P21"/>
      <c r="Q21"/>
      <c r="R21"/>
      <c r="S21"/>
      <c r="T21"/>
      <c r="U21"/>
      <c r="V21"/>
      <c r="W21"/>
    </row>
    <row r="22" spans="1:23" ht="15" x14ac:dyDescent="0.25">
      <c r="A22" s="10" t="s">
        <v>12</v>
      </c>
      <c r="B22" s="11">
        <v>24241019.422304574</v>
      </c>
      <c r="C22" s="9"/>
      <c r="D22" s="9"/>
      <c r="E22" s="9"/>
      <c r="F22" s="9"/>
      <c r="G22" s="9"/>
      <c r="H22" s="9"/>
      <c r="I22" s="9"/>
      <c r="J22" s="9"/>
      <c r="K22" s="9"/>
      <c r="M22"/>
      <c r="N22"/>
      <c r="O22"/>
      <c r="P22"/>
      <c r="Q22"/>
      <c r="R22"/>
      <c r="S22"/>
      <c r="T22"/>
      <c r="U22"/>
      <c r="V22"/>
      <c r="W22"/>
    </row>
    <row r="23" spans="1:23" ht="15" x14ac:dyDescent="0.25">
      <c r="A23" s="10" t="s">
        <v>13</v>
      </c>
      <c r="B23" s="11">
        <v>47516794.886370026</v>
      </c>
      <c r="C23" s="9"/>
      <c r="D23" s="9"/>
      <c r="E23" s="9"/>
      <c r="F23" s="9"/>
      <c r="G23" s="9"/>
      <c r="H23" s="9"/>
      <c r="I23" s="9"/>
      <c r="J23" s="9"/>
      <c r="K23" s="9"/>
      <c r="M23"/>
      <c r="N23"/>
      <c r="O23"/>
      <c r="P23"/>
      <c r="Q23"/>
      <c r="R23"/>
      <c r="S23"/>
      <c r="T23"/>
      <c r="U23"/>
      <c r="V23"/>
      <c r="W23"/>
    </row>
    <row r="24" spans="1:23" ht="15" x14ac:dyDescent="0.25">
      <c r="A24" s="10" t="s">
        <v>14</v>
      </c>
      <c r="B24" s="11">
        <v>5265095.6323074717</v>
      </c>
      <c r="C24" s="9"/>
      <c r="D24" s="9"/>
      <c r="E24" s="9"/>
      <c r="F24" s="9"/>
      <c r="G24" s="9"/>
      <c r="H24" s="9"/>
      <c r="I24" s="9"/>
      <c r="J24" s="9"/>
      <c r="K24" s="9"/>
      <c r="M24"/>
      <c r="N24"/>
      <c r="O24"/>
      <c r="P24"/>
      <c r="Q24"/>
      <c r="R24"/>
      <c r="S24"/>
      <c r="T24"/>
      <c r="U24"/>
      <c r="V24"/>
      <c r="W24"/>
    </row>
    <row r="25" spans="1:23" ht="15" x14ac:dyDescent="0.25">
      <c r="A25" s="10" t="s">
        <v>15</v>
      </c>
      <c r="B25" s="11">
        <v>11012417.744898902</v>
      </c>
      <c r="C25" s="9">
        <v>1</v>
      </c>
      <c r="D25" s="9"/>
      <c r="E25" s="9"/>
      <c r="F25" s="9"/>
      <c r="G25" s="9"/>
      <c r="H25" s="9"/>
      <c r="I25" s="9"/>
      <c r="J25" s="9"/>
      <c r="K25" s="9"/>
      <c r="M25"/>
      <c r="N25"/>
      <c r="O25"/>
      <c r="P25"/>
      <c r="Q25"/>
      <c r="R25"/>
      <c r="S25"/>
      <c r="T25"/>
      <c r="U25"/>
      <c r="V25"/>
      <c r="W25"/>
    </row>
    <row r="26" spans="1:23" ht="15" x14ac:dyDescent="0.25">
      <c r="A26" s="10" t="s">
        <v>16</v>
      </c>
      <c r="B26" s="11">
        <v>17660402.633910436</v>
      </c>
      <c r="C26" s="9"/>
      <c r="D26" s="9"/>
      <c r="E26" s="9"/>
      <c r="F26" s="9"/>
      <c r="G26" s="9"/>
      <c r="H26" s="9"/>
      <c r="I26" s="9"/>
      <c r="J26" s="9"/>
      <c r="K26" s="9"/>
      <c r="M26"/>
      <c r="N26"/>
      <c r="O26"/>
      <c r="P26"/>
      <c r="Q26"/>
      <c r="R26"/>
      <c r="S26"/>
      <c r="T26"/>
      <c r="U26"/>
      <c r="V26"/>
      <c r="W26"/>
    </row>
    <row r="27" spans="1:23" ht="15" x14ac:dyDescent="0.25">
      <c r="A27" s="10" t="s">
        <v>17</v>
      </c>
      <c r="B27" s="11">
        <v>8475996.7205843087</v>
      </c>
      <c r="C27" s="9"/>
      <c r="D27" s="9"/>
      <c r="E27" s="9"/>
      <c r="F27" s="9"/>
      <c r="G27" s="9"/>
      <c r="H27" s="9"/>
      <c r="I27" s="9"/>
      <c r="J27" s="9"/>
      <c r="K27" s="9"/>
      <c r="M27"/>
      <c r="N27"/>
      <c r="O27"/>
      <c r="P27"/>
      <c r="Q27"/>
      <c r="R27"/>
      <c r="S27"/>
      <c r="T27"/>
      <c r="U27"/>
      <c r="V27"/>
      <c r="W27"/>
    </row>
    <row r="28" spans="1:23" ht="15" x14ac:dyDescent="0.25">
      <c r="A28" s="10" t="s">
        <v>18</v>
      </c>
      <c r="B28" s="11">
        <v>7741579.0095866276</v>
      </c>
      <c r="C28" s="9"/>
      <c r="D28" s="9"/>
      <c r="E28" s="9"/>
      <c r="F28" s="9"/>
      <c r="G28" s="9"/>
      <c r="H28" s="9"/>
      <c r="I28" s="9"/>
      <c r="J28" s="9"/>
      <c r="K28" s="9"/>
      <c r="M28"/>
      <c r="N28"/>
      <c r="O28"/>
      <c r="P28"/>
      <c r="Q28"/>
      <c r="R28"/>
      <c r="S28"/>
      <c r="T28"/>
      <c r="U28"/>
      <c r="V28"/>
      <c r="W28"/>
    </row>
    <row r="29" spans="1:23" ht="15" x14ac:dyDescent="0.25">
      <c r="A29" s="10" t="s">
        <v>19</v>
      </c>
      <c r="B29" s="11">
        <v>5305786.9905957505</v>
      </c>
      <c r="C29" s="9"/>
      <c r="D29" s="9"/>
      <c r="E29" s="9"/>
      <c r="F29" s="9"/>
      <c r="G29" s="9"/>
      <c r="H29" s="9"/>
      <c r="I29" s="9"/>
      <c r="J29" s="9"/>
      <c r="K29" s="9"/>
      <c r="M29"/>
      <c r="N29"/>
      <c r="O29"/>
      <c r="P29"/>
      <c r="Q29"/>
      <c r="R29"/>
      <c r="S29"/>
      <c r="T29"/>
      <c r="U29"/>
      <c r="V29"/>
      <c r="W29"/>
    </row>
    <row r="30" spans="1:23" ht="15" x14ac:dyDescent="0.25">
      <c r="A30" s="10" t="s">
        <v>20</v>
      </c>
      <c r="B30" s="11">
        <v>63486067.78970027</v>
      </c>
      <c r="C30" s="9"/>
      <c r="D30" s="9">
        <v>2</v>
      </c>
      <c r="E30" s="9"/>
      <c r="F30" s="9"/>
      <c r="G30" s="9"/>
      <c r="H30" s="9"/>
      <c r="I30" s="9"/>
      <c r="J30" s="9"/>
      <c r="K30" s="9"/>
      <c r="M30"/>
      <c r="N30"/>
      <c r="O30"/>
      <c r="P30"/>
      <c r="Q30"/>
      <c r="R30"/>
      <c r="S30"/>
      <c r="T30"/>
      <c r="U30"/>
      <c r="V30"/>
      <c r="W30"/>
    </row>
    <row r="31" spans="1:23" ht="15" x14ac:dyDescent="0.25">
      <c r="A31" s="10" t="s">
        <v>21</v>
      </c>
      <c r="B31" s="11">
        <v>18034573.570963606</v>
      </c>
      <c r="C31" s="9"/>
      <c r="D31" s="9"/>
      <c r="E31" s="9"/>
      <c r="F31" s="9"/>
      <c r="G31" s="9"/>
      <c r="H31" s="9"/>
      <c r="I31" s="9"/>
      <c r="J31" s="9"/>
      <c r="K31" s="9"/>
      <c r="M31"/>
      <c r="N31"/>
      <c r="O31"/>
      <c r="P31"/>
      <c r="Q31"/>
      <c r="R31"/>
      <c r="S31"/>
      <c r="T31"/>
      <c r="U31"/>
      <c r="V31"/>
      <c r="W31"/>
    </row>
    <row r="32" spans="1:23" ht="15" x14ac:dyDescent="0.25">
      <c r="A32" s="10" t="s">
        <v>22</v>
      </c>
      <c r="B32" s="11">
        <v>11140478.894196587</v>
      </c>
      <c r="C32" s="9"/>
      <c r="D32" s="9"/>
      <c r="E32" s="9"/>
      <c r="F32" s="9"/>
      <c r="G32" s="9"/>
      <c r="H32" s="9"/>
      <c r="I32" s="9"/>
      <c r="J32" s="9"/>
      <c r="K32" s="9"/>
      <c r="M32"/>
      <c r="N32"/>
      <c r="O32"/>
      <c r="P32"/>
      <c r="Q32"/>
      <c r="R32"/>
      <c r="S32"/>
      <c r="T32"/>
      <c r="U32"/>
      <c r="V32"/>
      <c r="W32"/>
    </row>
    <row r="33" spans="1:23" ht="15" x14ac:dyDescent="0.25">
      <c r="A33" s="10" t="s">
        <v>23</v>
      </c>
      <c r="B33" s="11">
        <v>12674531.387194615</v>
      </c>
      <c r="C33" s="9"/>
      <c r="D33" s="9"/>
      <c r="E33" s="9"/>
      <c r="F33" s="9"/>
      <c r="G33" s="9"/>
      <c r="H33" s="9"/>
      <c r="I33" s="9"/>
      <c r="J33" s="9"/>
      <c r="K33" s="9"/>
      <c r="M33"/>
      <c r="N33"/>
      <c r="O33"/>
      <c r="P33"/>
      <c r="Q33"/>
      <c r="R33"/>
      <c r="S33"/>
      <c r="T33"/>
      <c r="U33"/>
      <c r="V33"/>
      <c r="W33"/>
    </row>
    <row r="34" spans="1:23" ht="15" x14ac:dyDescent="0.25">
      <c r="A34" s="10" t="s">
        <v>24</v>
      </c>
      <c r="B34" s="11">
        <v>18284456.585014138</v>
      </c>
      <c r="C34" s="9"/>
      <c r="D34" s="9"/>
      <c r="E34" s="9"/>
      <c r="F34" s="9"/>
      <c r="G34" s="9"/>
      <c r="H34" s="9"/>
      <c r="I34" s="9"/>
      <c r="J34" s="9"/>
      <c r="K34" s="9"/>
      <c r="M34"/>
      <c r="N34"/>
      <c r="O34"/>
      <c r="P34"/>
      <c r="Q34"/>
      <c r="R34"/>
      <c r="S34"/>
      <c r="T34"/>
      <c r="U34"/>
      <c r="V34"/>
      <c r="W34"/>
    </row>
    <row r="35" spans="1:23" ht="15" x14ac:dyDescent="0.25">
      <c r="A35" s="10" t="s">
        <v>25</v>
      </c>
      <c r="B35" s="11">
        <v>13282192.455918226</v>
      </c>
      <c r="C35" s="9"/>
      <c r="D35" s="9">
        <v>2</v>
      </c>
      <c r="E35" s="9"/>
      <c r="F35" s="9"/>
      <c r="G35" s="9"/>
      <c r="H35" s="9"/>
      <c r="I35" s="9"/>
      <c r="J35" s="9"/>
      <c r="K35" s="9"/>
      <c r="M35"/>
      <c r="N35"/>
      <c r="O35"/>
      <c r="P35"/>
      <c r="Q35"/>
      <c r="R35"/>
      <c r="S35"/>
      <c r="T35"/>
      <c r="U35"/>
      <c r="V35"/>
      <c r="W35"/>
    </row>
    <row r="36" spans="1:23" ht="15" x14ac:dyDescent="0.25">
      <c r="A36" s="10" t="s">
        <v>26</v>
      </c>
      <c r="B36" s="11">
        <v>18298769.133840643</v>
      </c>
      <c r="C36" s="9"/>
      <c r="D36" s="9">
        <v>2</v>
      </c>
      <c r="E36" s="9"/>
      <c r="F36" s="9"/>
      <c r="G36" s="9"/>
      <c r="H36" s="9"/>
      <c r="I36" s="9"/>
      <c r="J36" s="9"/>
      <c r="K36" s="9"/>
      <c r="M36"/>
      <c r="N36"/>
      <c r="O36"/>
      <c r="P36"/>
      <c r="Q36"/>
      <c r="R36"/>
      <c r="S36"/>
      <c r="T36"/>
      <c r="U36"/>
      <c r="V36"/>
      <c r="W36"/>
    </row>
    <row r="37" spans="1:23" ht="15" x14ac:dyDescent="0.25">
      <c r="A37" s="10" t="s">
        <v>27</v>
      </c>
      <c r="B37" s="11">
        <v>18655102.387913171</v>
      </c>
      <c r="C37" s="9"/>
      <c r="D37" s="9">
        <v>2</v>
      </c>
      <c r="E37" s="9"/>
      <c r="F37" s="9"/>
      <c r="G37" s="9"/>
      <c r="H37" s="9"/>
      <c r="I37" s="9"/>
      <c r="J37" s="9"/>
      <c r="K37" s="9"/>
      <c r="M37"/>
      <c r="N37"/>
      <c r="O37"/>
      <c r="P37"/>
      <c r="Q37"/>
      <c r="R37"/>
      <c r="S37"/>
      <c r="T37"/>
      <c r="U37"/>
      <c r="V37"/>
      <c r="W37"/>
    </row>
    <row r="38" spans="1:23" ht="15" x14ac:dyDescent="0.25">
      <c r="A38" s="10" t="s">
        <v>28</v>
      </c>
      <c r="B38" s="11">
        <v>9230103.1660267524</v>
      </c>
      <c r="C38" s="9"/>
      <c r="D38" s="9"/>
      <c r="E38" s="9"/>
      <c r="F38" s="9"/>
      <c r="G38" s="9"/>
      <c r="H38" s="9"/>
      <c r="I38" s="9"/>
      <c r="J38" s="9"/>
      <c r="K38" s="9"/>
      <c r="M38"/>
      <c r="N38"/>
      <c r="O38"/>
      <c r="P38"/>
      <c r="Q38"/>
      <c r="R38"/>
      <c r="S38"/>
      <c r="T38"/>
      <c r="U38"/>
      <c r="V38"/>
      <c r="W38"/>
    </row>
    <row r="39" spans="1:23" ht="15" x14ac:dyDescent="0.25">
      <c r="A39" s="10" t="s">
        <v>29</v>
      </c>
      <c r="B39" s="11">
        <v>6037603.3702349793</v>
      </c>
      <c r="C39" s="9"/>
      <c r="D39" s="9"/>
      <c r="E39" s="9"/>
      <c r="F39" s="9"/>
      <c r="G39" s="9"/>
      <c r="H39" s="9"/>
      <c r="I39" s="9"/>
      <c r="J39" s="9"/>
      <c r="K39" s="9"/>
      <c r="M39"/>
      <c r="N39"/>
      <c r="O39"/>
      <c r="P39"/>
      <c r="Q39"/>
      <c r="R39"/>
      <c r="S39"/>
      <c r="T39"/>
      <c r="U39"/>
      <c r="V39"/>
      <c r="W39"/>
    </row>
    <row r="40" spans="1:23" ht="15" x14ac:dyDescent="0.25">
      <c r="A40" s="10" t="s">
        <v>30</v>
      </c>
      <c r="B40" s="11">
        <v>11687586.408268481</v>
      </c>
      <c r="C40" s="9"/>
      <c r="D40" s="9"/>
      <c r="E40" s="9"/>
      <c r="F40" s="9"/>
      <c r="G40" s="9"/>
      <c r="H40" s="9"/>
      <c r="I40" s="9"/>
      <c r="J40" s="9"/>
      <c r="K40" s="9"/>
      <c r="M40"/>
      <c r="N40"/>
      <c r="O40"/>
      <c r="P40"/>
      <c r="Q40"/>
      <c r="R40"/>
      <c r="S40"/>
      <c r="T40"/>
      <c r="U40"/>
      <c r="V40"/>
      <c r="W40"/>
    </row>
    <row r="41" spans="1:23" ht="15" x14ac:dyDescent="0.25">
      <c r="A41" s="10" t="s">
        <v>31</v>
      </c>
      <c r="B41" s="11">
        <v>10382887.268574722</v>
      </c>
      <c r="C41" s="9"/>
      <c r="D41" s="9"/>
      <c r="E41" s="9"/>
      <c r="F41" s="9"/>
      <c r="G41" s="9"/>
      <c r="H41" s="9"/>
      <c r="I41" s="9"/>
      <c r="J41" s="9"/>
      <c r="K41" s="9"/>
      <c r="M41"/>
      <c r="N41"/>
      <c r="O41"/>
      <c r="P41"/>
      <c r="Q41"/>
      <c r="R41"/>
      <c r="S41"/>
      <c r="T41"/>
      <c r="U41"/>
      <c r="V41"/>
      <c r="W41"/>
    </row>
    <row r="42" spans="1:23" ht="15" x14ac:dyDescent="0.25">
      <c r="A42" s="10" t="s">
        <v>32</v>
      </c>
      <c r="B42" s="11">
        <v>12594830.520243401</v>
      </c>
      <c r="C42" s="9"/>
      <c r="D42" s="9"/>
      <c r="E42" s="9"/>
      <c r="F42" s="9"/>
      <c r="G42" s="9"/>
      <c r="H42" s="9"/>
      <c r="I42" s="9"/>
      <c r="J42" s="9"/>
      <c r="K42" s="9"/>
      <c r="M42"/>
      <c r="N42"/>
      <c r="O42"/>
      <c r="P42"/>
      <c r="Q42"/>
      <c r="R42"/>
      <c r="S42"/>
      <c r="T42"/>
      <c r="U42"/>
      <c r="V42"/>
      <c r="W42"/>
    </row>
    <row r="43" spans="1:23" ht="15" x14ac:dyDescent="0.25">
      <c r="A43" s="10" t="s">
        <v>33</v>
      </c>
      <c r="B43" s="11">
        <v>13072053.854983121</v>
      </c>
      <c r="C43" s="9"/>
      <c r="D43" s="9"/>
      <c r="E43" s="9"/>
      <c r="F43" s="9"/>
      <c r="G43" s="9"/>
      <c r="H43" s="9"/>
      <c r="I43" s="9"/>
      <c r="J43" s="9"/>
      <c r="K43" s="9"/>
      <c r="M43"/>
      <c r="N43"/>
      <c r="O43"/>
      <c r="P43"/>
      <c r="Q43"/>
      <c r="R43"/>
      <c r="S43"/>
      <c r="T43"/>
      <c r="U43"/>
      <c r="V43"/>
      <c r="W43"/>
    </row>
    <row r="44" spans="1:23" ht="15" x14ac:dyDescent="0.25">
      <c r="A44" s="10" t="s">
        <v>34</v>
      </c>
      <c r="B44" s="11">
        <v>5033839.2431348106</v>
      </c>
      <c r="C44" s="9"/>
      <c r="D44" s="9"/>
      <c r="E44" s="9"/>
      <c r="F44" s="9"/>
      <c r="G44" s="9"/>
      <c r="H44" s="9"/>
      <c r="I44" s="9"/>
      <c r="J44" s="9"/>
      <c r="K44" s="9"/>
      <c r="M44"/>
      <c r="N44"/>
      <c r="O44"/>
      <c r="P44"/>
      <c r="Q44"/>
      <c r="R44"/>
      <c r="S44"/>
      <c r="T44"/>
      <c r="U44"/>
      <c r="V44"/>
      <c r="W44"/>
    </row>
    <row r="45" spans="1:23" ht="15" x14ac:dyDescent="0.25">
      <c r="A45" s="10" t="s">
        <v>35</v>
      </c>
      <c r="B45" s="11">
        <v>4645259.8632664476</v>
      </c>
      <c r="C45" s="9"/>
      <c r="D45" s="9"/>
      <c r="E45" s="9"/>
      <c r="F45" s="9"/>
      <c r="G45" s="9"/>
      <c r="H45" s="9"/>
      <c r="I45" s="9"/>
      <c r="J45" s="9"/>
      <c r="K45" s="9"/>
      <c r="M45"/>
      <c r="N45"/>
      <c r="O45"/>
      <c r="P45"/>
      <c r="Q45"/>
      <c r="R45"/>
      <c r="S45"/>
      <c r="T45"/>
      <c r="U45"/>
      <c r="V45"/>
      <c r="W45"/>
    </row>
    <row r="46" spans="1:23" ht="15" x14ac:dyDescent="0.25">
      <c r="A46" s="10" t="s">
        <v>36</v>
      </c>
      <c r="B46" s="11">
        <v>3679749.4402591037</v>
      </c>
      <c r="C46" s="9"/>
      <c r="D46" s="9"/>
      <c r="E46" s="9"/>
      <c r="F46" s="9"/>
      <c r="G46" s="9"/>
      <c r="H46" s="9"/>
      <c r="I46" s="9"/>
      <c r="J46" s="9"/>
      <c r="K46" s="9"/>
      <c r="M46"/>
      <c r="N46"/>
      <c r="O46"/>
      <c r="P46"/>
      <c r="Q46"/>
      <c r="R46"/>
      <c r="S46"/>
      <c r="T46"/>
      <c r="U46"/>
      <c r="V46"/>
      <c r="W46"/>
    </row>
    <row r="47" spans="1:23" ht="15" x14ac:dyDescent="0.25">
      <c r="A47" s="10" t="s">
        <v>37</v>
      </c>
      <c r="B47" s="11">
        <v>8358553.1323805824</v>
      </c>
      <c r="C47" s="9"/>
      <c r="D47" s="9"/>
      <c r="E47" s="9"/>
      <c r="F47" s="9"/>
      <c r="G47" s="9"/>
      <c r="H47" s="9"/>
      <c r="I47" s="9"/>
      <c r="J47" s="9"/>
      <c r="K47" s="9"/>
      <c r="M47"/>
      <c r="N47"/>
      <c r="O47"/>
      <c r="P47"/>
      <c r="Q47"/>
      <c r="R47"/>
      <c r="S47"/>
      <c r="T47"/>
      <c r="U47"/>
      <c r="V47"/>
      <c r="W47"/>
    </row>
    <row r="48" spans="1:23" ht="15" x14ac:dyDescent="0.25">
      <c r="A48" s="10" t="s">
        <v>38</v>
      </c>
      <c r="B48" s="11">
        <v>10046889.19644331</v>
      </c>
      <c r="C48" s="9"/>
      <c r="D48" s="9"/>
      <c r="E48" s="9"/>
      <c r="F48" s="9"/>
      <c r="G48" s="9"/>
      <c r="H48" s="9"/>
      <c r="I48" s="9"/>
      <c r="J48" s="9"/>
      <c r="K48" s="9"/>
      <c r="M48"/>
      <c r="N48"/>
      <c r="O48"/>
      <c r="P48"/>
      <c r="Q48"/>
      <c r="R48"/>
      <c r="S48"/>
      <c r="T48"/>
      <c r="U48"/>
      <c r="V48"/>
      <c r="W48"/>
    </row>
    <row r="49" spans="1:23" ht="15" x14ac:dyDescent="0.25">
      <c r="A49" s="10" t="s">
        <v>39</v>
      </c>
      <c r="B49" s="11">
        <v>6929645.711057473</v>
      </c>
      <c r="C49" s="9"/>
      <c r="D49" s="9"/>
      <c r="E49" s="9"/>
      <c r="F49" s="9"/>
      <c r="G49" s="9"/>
      <c r="H49" s="9"/>
      <c r="I49" s="9"/>
      <c r="J49" s="9"/>
      <c r="K49" s="9"/>
      <c r="M49"/>
      <c r="N49"/>
      <c r="O49"/>
      <c r="P49"/>
      <c r="Q49"/>
      <c r="R49"/>
      <c r="S49"/>
      <c r="T49"/>
      <c r="U49"/>
      <c r="V49"/>
      <c r="W49"/>
    </row>
    <row r="50" spans="1:23" ht="15" x14ac:dyDescent="0.25">
      <c r="A50" s="10" t="s">
        <v>40</v>
      </c>
      <c r="B50" s="11">
        <v>20064896.924545191</v>
      </c>
      <c r="C50" s="9"/>
      <c r="D50" s="9">
        <v>2</v>
      </c>
      <c r="E50" s="9"/>
      <c r="F50" s="9"/>
      <c r="G50" s="9"/>
      <c r="H50" s="9"/>
      <c r="I50" s="9"/>
      <c r="J50" s="9"/>
      <c r="K50" s="9"/>
      <c r="M50"/>
      <c r="N50"/>
      <c r="O50"/>
      <c r="P50"/>
      <c r="Q50"/>
      <c r="R50"/>
      <c r="S50"/>
      <c r="T50"/>
      <c r="U50"/>
      <c r="V50"/>
      <c r="W50"/>
    </row>
    <row r="51" spans="1:23" ht="15" x14ac:dyDescent="0.25">
      <c r="A51" s="10" t="s">
        <v>41</v>
      </c>
      <c r="B51" s="11">
        <v>9258000.0005450938</v>
      </c>
      <c r="C51" s="9"/>
      <c r="D51" s="9"/>
      <c r="E51" s="9"/>
      <c r="F51" s="9"/>
      <c r="G51" s="9"/>
      <c r="H51" s="9"/>
      <c r="I51" s="9"/>
      <c r="J51" s="9"/>
      <c r="K51" s="9"/>
      <c r="M51"/>
      <c r="N51"/>
      <c r="O51"/>
      <c r="P51"/>
      <c r="Q51"/>
      <c r="R51"/>
      <c r="S51"/>
      <c r="T51"/>
      <c r="U51"/>
      <c r="V51"/>
      <c r="W51"/>
    </row>
    <row r="52" spans="1:23" ht="15" x14ac:dyDescent="0.25">
      <c r="A52" s="10" t="s">
        <v>42</v>
      </c>
      <c r="B52" s="11">
        <v>34576844.530520476</v>
      </c>
      <c r="C52" s="9"/>
      <c r="D52" s="9"/>
      <c r="E52" s="9"/>
      <c r="F52" s="9"/>
      <c r="G52" s="9"/>
      <c r="H52" s="9"/>
      <c r="I52" s="9"/>
      <c r="J52" s="9"/>
      <c r="K52" s="9"/>
      <c r="M52"/>
      <c r="N52"/>
      <c r="O52"/>
      <c r="P52"/>
      <c r="Q52"/>
      <c r="R52"/>
      <c r="S52"/>
      <c r="T52"/>
      <c r="U52"/>
      <c r="V52"/>
      <c r="W52"/>
    </row>
    <row r="53" spans="1:23" ht="15" x14ac:dyDescent="0.25">
      <c r="A53" s="10" t="s">
        <v>43</v>
      </c>
      <c r="B53" s="11">
        <v>4154387.9859744613</v>
      </c>
      <c r="C53" s="9"/>
      <c r="D53" s="9"/>
      <c r="E53" s="9"/>
      <c r="F53" s="9"/>
      <c r="G53" s="9"/>
      <c r="H53" s="9"/>
      <c r="I53" s="9"/>
      <c r="J53" s="9"/>
      <c r="K53" s="9"/>
      <c r="M53"/>
      <c r="N53"/>
      <c r="O53"/>
      <c r="P53"/>
      <c r="Q53"/>
      <c r="R53"/>
      <c r="S53"/>
      <c r="T53"/>
      <c r="U53"/>
      <c r="V53"/>
      <c r="W53"/>
    </row>
    <row r="54" spans="1:23" ht="15" x14ac:dyDescent="0.25">
      <c r="A54" s="10" t="s">
        <v>44</v>
      </c>
      <c r="B54" s="11">
        <v>7204095.9466129616</v>
      </c>
      <c r="C54" s="9"/>
      <c r="D54" s="9">
        <v>2</v>
      </c>
      <c r="E54" s="9"/>
      <c r="F54" s="9"/>
      <c r="G54" s="9"/>
      <c r="H54" s="9"/>
      <c r="I54" s="9"/>
      <c r="J54" s="9"/>
      <c r="K54" s="9"/>
      <c r="M54"/>
      <c r="N54"/>
      <c r="O54"/>
      <c r="P54"/>
      <c r="Q54"/>
      <c r="R54"/>
      <c r="S54"/>
      <c r="T54"/>
      <c r="U54"/>
      <c r="V54"/>
      <c r="W54"/>
    </row>
    <row r="55" spans="1:23" ht="15" x14ac:dyDescent="0.25">
      <c r="A55" s="10" t="s">
        <v>45</v>
      </c>
      <c r="B55" s="11">
        <v>8407158.8653816916</v>
      </c>
      <c r="C55" s="9"/>
      <c r="D55" s="9"/>
      <c r="E55" s="9"/>
      <c r="F55" s="9"/>
      <c r="G55" s="9"/>
      <c r="H55" s="9"/>
      <c r="I55" s="9"/>
      <c r="J55" s="9"/>
      <c r="K55" s="9"/>
      <c r="M55"/>
      <c r="N55"/>
      <c r="O55"/>
      <c r="P55"/>
      <c r="Q55"/>
      <c r="R55"/>
      <c r="S55"/>
      <c r="T55"/>
      <c r="U55"/>
      <c r="V55"/>
      <c r="W55"/>
    </row>
    <row r="56" spans="1:23" ht="15" x14ac:dyDescent="0.25">
      <c r="A56" s="10" t="s">
        <v>46</v>
      </c>
      <c r="B56" s="11">
        <v>14085447.792304747</v>
      </c>
      <c r="C56" s="9"/>
      <c r="D56" s="9">
        <v>2</v>
      </c>
      <c r="E56" s="9"/>
      <c r="F56" s="9"/>
      <c r="G56" s="9"/>
      <c r="H56" s="9"/>
      <c r="I56" s="9"/>
      <c r="J56" s="9"/>
      <c r="K56" s="9"/>
      <c r="M56"/>
      <c r="N56"/>
      <c r="O56"/>
      <c r="P56"/>
      <c r="Q56"/>
      <c r="R56"/>
      <c r="S56"/>
      <c r="T56"/>
      <c r="U56"/>
      <c r="V56"/>
      <c r="W56"/>
    </row>
    <row r="57" spans="1:23" ht="15" x14ac:dyDescent="0.25">
      <c r="A57" s="10" t="s">
        <v>47</v>
      </c>
      <c r="B57" s="11">
        <v>14754024.403302919</v>
      </c>
      <c r="C57" s="9"/>
      <c r="D57" s="9">
        <v>2</v>
      </c>
      <c r="E57" s="9"/>
      <c r="F57" s="9"/>
      <c r="G57" s="9"/>
      <c r="H57" s="9"/>
      <c r="I57" s="9"/>
      <c r="J57" s="9"/>
      <c r="K57" s="9"/>
      <c r="M57"/>
      <c r="N57"/>
      <c r="O57"/>
      <c r="P57"/>
      <c r="Q57"/>
      <c r="R57"/>
      <c r="S57"/>
      <c r="T57"/>
      <c r="U57"/>
      <c r="V57"/>
      <c r="W57"/>
    </row>
    <row r="58" spans="1:23" ht="15" x14ac:dyDescent="0.25">
      <c r="A58" s="10" t="s">
        <v>48</v>
      </c>
      <c r="B58" s="11">
        <v>1214943.99698727</v>
      </c>
      <c r="C58" s="9"/>
      <c r="D58" s="9"/>
      <c r="E58" s="9"/>
      <c r="F58" s="9"/>
      <c r="G58" s="9"/>
      <c r="H58" s="9"/>
      <c r="I58" s="9"/>
      <c r="J58" s="9"/>
      <c r="K58" s="9"/>
      <c r="M58"/>
      <c r="N58"/>
      <c r="O58"/>
      <c r="P58"/>
      <c r="Q58"/>
      <c r="R58"/>
      <c r="S58"/>
      <c r="T58"/>
      <c r="U58"/>
      <c r="V58"/>
      <c r="W58"/>
    </row>
    <row r="59" spans="1:23" ht="15" x14ac:dyDescent="0.25">
      <c r="A59" s="10" t="s">
        <v>49</v>
      </c>
      <c r="B59" s="11">
        <v>22278061.134069409</v>
      </c>
      <c r="C59" s="9"/>
      <c r="D59" s="9"/>
      <c r="E59" s="9"/>
      <c r="F59" s="9"/>
      <c r="G59" s="9"/>
      <c r="H59" s="9"/>
      <c r="I59" s="9"/>
      <c r="J59" s="9"/>
      <c r="K59" s="9"/>
      <c r="M59"/>
      <c r="N59"/>
      <c r="O59"/>
      <c r="P59"/>
      <c r="Q59"/>
      <c r="R59"/>
      <c r="S59"/>
      <c r="T59"/>
      <c r="U59"/>
      <c r="V59"/>
      <c r="W59"/>
    </row>
    <row r="60" spans="1:23" ht="15" x14ac:dyDescent="0.25">
      <c r="A60" s="10" t="s">
        <v>50</v>
      </c>
      <c r="B60" s="11">
        <v>12186543.829898102</v>
      </c>
      <c r="C60" s="9"/>
      <c r="D60" s="9">
        <v>2</v>
      </c>
      <c r="E60" s="9"/>
      <c r="F60" s="9"/>
      <c r="G60" s="9"/>
      <c r="H60" s="9"/>
      <c r="I60" s="9"/>
      <c r="J60" s="9"/>
      <c r="K60" s="9"/>
      <c r="M60"/>
      <c r="N60"/>
      <c r="O60"/>
      <c r="P60"/>
      <c r="Q60"/>
      <c r="R60"/>
      <c r="S60"/>
      <c r="T60"/>
      <c r="U60"/>
      <c r="V60"/>
      <c r="W60"/>
    </row>
    <row r="61" spans="1:23" ht="15" x14ac:dyDescent="0.25">
      <c r="A61" s="10" t="s">
        <v>51</v>
      </c>
      <c r="B61" s="11">
        <v>4110462.6874669315</v>
      </c>
      <c r="C61" s="9"/>
      <c r="D61" s="9"/>
      <c r="E61" s="9"/>
      <c r="F61" s="9"/>
      <c r="G61" s="9"/>
      <c r="H61" s="9"/>
      <c r="I61" s="9"/>
      <c r="J61" s="9"/>
      <c r="K61" s="9"/>
      <c r="M61"/>
      <c r="N61"/>
      <c r="O61"/>
      <c r="P61"/>
      <c r="Q61"/>
      <c r="R61"/>
      <c r="S61"/>
      <c r="T61"/>
      <c r="U61"/>
      <c r="V61"/>
      <c r="W61"/>
    </row>
    <row r="62" spans="1:23" ht="15" x14ac:dyDescent="0.25">
      <c r="A62" s="10" t="s">
        <v>52</v>
      </c>
      <c r="B62" s="11">
        <v>1254869.7590698435</v>
      </c>
      <c r="C62" s="9"/>
      <c r="D62" s="9"/>
      <c r="E62" s="9"/>
      <c r="F62" s="9"/>
      <c r="G62" s="9"/>
      <c r="H62" s="9"/>
      <c r="I62" s="9"/>
      <c r="J62" s="9"/>
      <c r="K62" s="9"/>
      <c r="M62"/>
      <c r="N62"/>
      <c r="O62"/>
      <c r="P62"/>
      <c r="Q62"/>
      <c r="R62"/>
      <c r="S62"/>
      <c r="T62"/>
      <c r="U62"/>
      <c r="V62"/>
      <c r="W62"/>
    </row>
    <row r="63" spans="1:23" ht="15" x14ac:dyDescent="0.25">
      <c r="A63" s="10" t="s">
        <v>53</v>
      </c>
      <c r="B63" s="11">
        <v>14526567.350270417</v>
      </c>
      <c r="C63" s="9"/>
      <c r="D63" s="9">
        <v>2</v>
      </c>
      <c r="E63" s="9"/>
      <c r="F63" s="9"/>
      <c r="G63" s="9"/>
      <c r="H63" s="9"/>
      <c r="I63" s="9"/>
      <c r="J63" s="9"/>
      <c r="K63" s="9"/>
      <c r="M63"/>
      <c r="N63"/>
      <c r="O63"/>
      <c r="P63"/>
      <c r="Q63"/>
      <c r="R63"/>
      <c r="S63"/>
      <c r="T63"/>
      <c r="U63"/>
      <c r="V63"/>
      <c r="W63"/>
    </row>
    <row r="64" spans="1:23" ht="15" x14ac:dyDescent="0.25">
      <c r="A64" s="10" t="s">
        <v>54</v>
      </c>
      <c r="B64" s="11">
        <v>8912542.001252804</v>
      </c>
      <c r="C64" s="9"/>
      <c r="D64" s="9">
        <v>2</v>
      </c>
      <c r="E64" s="9"/>
      <c r="F64" s="9"/>
      <c r="G64" s="9"/>
      <c r="H64" s="9"/>
      <c r="I64" s="9"/>
      <c r="J64" s="9"/>
      <c r="K64" s="9"/>
      <c r="M64"/>
      <c r="N64"/>
      <c r="O64"/>
      <c r="P64"/>
      <c r="Q64"/>
      <c r="R64"/>
      <c r="S64"/>
      <c r="T64"/>
      <c r="U64"/>
      <c r="V64"/>
      <c r="W64"/>
    </row>
    <row r="65" spans="1:23" ht="15" x14ac:dyDescent="0.25">
      <c r="A65" s="10" t="s">
        <v>55</v>
      </c>
      <c r="B65" s="11">
        <v>32168578.841964521</v>
      </c>
      <c r="C65" s="9">
        <v>1</v>
      </c>
      <c r="D65" s="9"/>
      <c r="E65" s="9"/>
      <c r="F65" s="9"/>
      <c r="G65" s="9"/>
      <c r="H65" s="9"/>
      <c r="I65" s="9"/>
      <c r="J65" s="9"/>
      <c r="K65" s="9"/>
      <c r="M65"/>
      <c r="N65"/>
      <c r="O65"/>
      <c r="P65"/>
      <c r="Q65"/>
      <c r="R65"/>
      <c r="S65"/>
      <c r="T65"/>
      <c r="U65"/>
      <c r="V65"/>
      <c r="W65"/>
    </row>
    <row r="66" spans="1:23" ht="15" x14ac:dyDescent="0.25">
      <c r="A66" s="10" t="s">
        <v>56</v>
      </c>
      <c r="B66" s="11">
        <v>27551869.865505777</v>
      </c>
      <c r="C66" s="9"/>
      <c r="D66" s="9">
        <v>2</v>
      </c>
      <c r="E66" s="9"/>
      <c r="F66" s="9"/>
      <c r="G66" s="9"/>
      <c r="H66" s="9"/>
      <c r="I66" s="9"/>
      <c r="J66" s="9"/>
      <c r="K66" s="9"/>
      <c r="M66"/>
      <c r="N66"/>
      <c r="O66"/>
      <c r="P66"/>
      <c r="Q66"/>
      <c r="R66"/>
      <c r="S66"/>
      <c r="T66"/>
      <c r="U66"/>
      <c r="V66"/>
      <c r="W66"/>
    </row>
    <row r="67" spans="1:23" ht="15" x14ac:dyDescent="0.25">
      <c r="A67" s="10" t="s">
        <v>57</v>
      </c>
      <c r="B67" s="11">
        <v>60854519.819471993</v>
      </c>
      <c r="C67" s="9"/>
      <c r="D67" s="9">
        <v>2</v>
      </c>
      <c r="E67" s="9"/>
      <c r="F67" s="9"/>
      <c r="G67" s="9"/>
      <c r="H67" s="9"/>
      <c r="I67" s="9"/>
      <c r="J67" s="9"/>
      <c r="K67" s="9"/>
      <c r="M67"/>
      <c r="N67"/>
      <c r="O67"/>
      <c r="P67"/>
      <c r="Q67"/>
      <c r="R67"/>
      <c r="S67"/>
      <c r="T67"/>
      <c r="U67"/>
      <c r="V67"/>
      <c r="W67"/>
    </row>
    <row r="68" spans="1:23" ht="15" x14ac:dyDescent="0.25">
      <c r="A68" s="10" t="s">
        <v>58</v>
      </c>
      <c r="B68" s="11">
        <v>24517209.91908038</v>
      </c>
      <c r="C68" s="9"/>
      <c r="D68" s="9">
        <v>2</v>
      </c>
      <c r="E68" s="9"/>
      <c r="F68" s="9"/>
      <c r="G68" s="9"/>
      <c r="H68" s="9"/>
      <c r="I68" s="9"/>
      <c r="J68" s="9"/>
      <c r="K68" s="9"/>
      <c r="M68"/>
      <c r="N68"/>
      <c r="O68"/>
      <c r="P68"/>
      <c r="Q68"/>
      <c r="R68"/>
      <c r="S68"/>
      <c r="T68"/>
      <c r="U68"/>
      <c r="V68"/>
      <c r="W68"/>
    </row>
    <row r="69" spans="1:23" ht="15" x14ac:dyDescent="0.25">
      <c r="A69" s="10" t="s">
        <v>59</v>
      </c>
      <c r="B69" s="11">
        <v>12873836.071602728</v>
      </c>
      <c r="C69" s="9"/>
      <c r="D69" s="9">
        <v>2</v>
      </c>
      <c r="E69" s="9"/>
      <c r="F69" s="9"/>
      <c r="G69" s="9"/>
      <c r="H69" s="9"/>
      <c r="I69" s="9"/>
      <c r="J69" s="9"/>
      <c r="K69" s="9"/>
      <c r="M69"/>
      <c r="N69"/>
      <c r="O69"/>
      <c r="P69"/>
      <c r="Q69"/>
      <c r="R69"/>
      <c r="S69"/>
      <c r="T69"/>
      <c r="U69"/>
      <c r="V69"/>
      <c r="W69"/>
    </row>
    <row r="70" spans="1:23" ht="15" x14ac:dyDescent="0.25">
      <c r="A70" s="10" t="s">
        <v>60</v>
      </c>
      <c r="B70" s="11">
        <v>6202377.7088399669</v>
      </c>
      <c r="C70" s="9"/>
      <c r="D70" s="9"/>
      <c r="E70" s="9"/>
      <c r="F70" s="9"/>
      <c r="G70" s="9"/>
      <c r="H70" s="9"/>
      <c r="I70" s="9"/>
      <c r="J70" s="9"/>
      <c r="K70" s="9"/>
      <c r="M70"/>
      <c r="N70"/>
      <c r="O70"/>
      <c r="P70"/>
      <c r="Q70"/>
      <c r="R70"/>
      <c r="S70"/>
      <c r="T70"/>
      <c r="U70"/>
      <c r="V70"/>
      <c r="W70"/>
    </row>
    <row r="71" spans="1:23" ht="15" x14ac:dyDescent="0.25">
      <c r="A71" s="10" t="s">
        <v>61</v>
      </c>
      <c r="B71" s="11">
        <v>26180477.210319053</v>
      </c>
      <c r="C71" s="9"/>
      <c r="D71" s="9">
        <v>2</v>
      </c>
      <c r="E71" s="9"/>
      <c r="F71" s="9"/>
      <c r="G71" s="9"/>
      <c r="H71" s="9"/>
      <c r="I71" s="9"/>
      <c r="J71" s="9"/>
      <c r="K71" s="9"/>
      <c r="M71"/>
      <c r="N71"/>
      <c r="O71"/>
      <c r="P71"/>
      <c r="Q71"/>
      <c r="R71"/>
      <c r="S71"/>
      <c r="T71"/>
      <c r="U71"/>
      <c r="V71"/>
      <c r="W71"/>
    </row>
    <row r="72" spans="1:23" ht="15" x14ac:dyDescent="0.25">
      <c r="A72" s="10" t="s">
        <v>62</v>
      </c>
      <c r="B72" s="11">
        <v>6913036.1205179254</v>
      </c>
      <c r="C72" s="9"/>
      <c r="D72" s="9">
        <v>2</v>
      </c>
      <c r="E72" s="9"/>
      <c r="F72" s="9"/>
      <c r="G72" s="9"/>
      <c r="H72" s="9"/>
      <c r="I72" s="9"/>
      <c r="J72" s="9"/>
      <c r="K72" s="9"/>
      <c r="M72"/>
      <c r="N72"/>
      <c r="O72"/>
      <c r="P72"/>
      <c r="Q72"/>
      <c r="R72"/>
      <c r="S72"/>
      <c r="T72"/>
      <c r="U72"/>
      <c r="V72"/>
      <c r="W72"/>
    </row>
    <row r="73" spans="1:23" ht="15" x14ac:dyDescent="0.25">
      <c r="A73" s="10" t="s">
        <v>63</v>
      </c>
      <c r="B73" s="11">
        <v>11843026.801391931</v>
      </c>
      <c r="C73" s="9"/>
      <c r="D73" s="9">
        <v>2</v>
      </c>
      <c r="E73" s="9"/>
      <c r="F73" s="9"/>
      <c r="G73" s="9"/>
      <c r="H73" s="9"/>
      <c r="I73" s="9"/>
      <c r="J73" s="9"/>
      <c r="K73" s="9"/>
      <c r="M73"/>
      <c r="N73"/>
      <c r="O73"/>
      <c r="P73"/>
      <c r="Q73"/>
      <c r="R73"/>
      <c r="S73"/>
      <c r="T73"/>
      <c r="U73"/>
      <c r="V73"/>
      <c r="W73"/>
    </row>
    <row r="74" spans="1:23" ht="15" x14ac:dyDescent="0.25">
      <c r="A74" s="10" t="s">
        <v>64</v>
      </c>
      <c r="B74" s="11">
        <v>27680098.766823016</v>
      </c>
      <c r="C74" s="9"/>
      <c r="D74" s="9">
        <v>2</v>
      </c>
      <c r="E74" s="9"/>
      <c r="F74" s="9"/>
      <c r="G74" s="9"/>
      <c r="H74" s="9"/>
      <c r="I74" s="9"/>
      <c r="J74" s="9"/>
      <c r="K74" s="9"/>
      <c r="M74"/>
      <c r="N74"/>
      <c r="O74"/>
      <c r="P74"/>
      <c r="Q74"/>
      <c r="R74"/>
      <c r="S74"/>
      <c r="T74"/>
      <c r="U74"/>
      <c r="V74"/>
      <c r="W74"/>
    </row>
    <row r="75" spans="1:23" ht="15" x14ac:dyDescent="0.25">
      <c r="A75" s="10" t="s">
        <v>65</v>
      </c>
      <c r="B75" s="11">
        <v>48861016.380021833</v>
      </c>
      <c r="C75" s="9"/>
      <c r="D75" s="9"/>
      <c r="E75" s="9"/>
      <c r="F75" s="9"/>
      <c r="G75" s="9"/>
      <c r="H75" s="9"/>
      <c r="I75" s="9"/>
      <c r="J75" s="9">
        <v>8</v>
      </c>
      <c r="K75" s="9"/>
      <c r="M75"/>
      <c r="N75"/>
      <c r="O75"/>
      <c r="P75"/>
      <c r="Q75"/>
      <c r="R75"/>
      <c r="S75"/>
      <c r="T75"/>
      <c r="U75"/>
      <c r="V75"/>
      <c r="W75"/>
    </row>
    <row r="76" spans="1:23" ht="15" x14ac:dyDescent="0.25">
      <c r="A76" s="10" t="s">
        <v>66</v>
      </c>
      <c r="B76" s="11">
        <v>9868046.3242738135</v>
      </c>
      <c r="C76" s="9"/>
      <c r="D76" s="9">
        <v>2</v>
      </c>
      <c r="E76" s="9"/>
      <c r="F76" s="9"/>
      <c r="G76" s="9"/>
      <c r="H76" s="9"/>
      <c r="I76" s="9"/>
      <c r="J76" s="9"/>
      <c r="K76" s="9"/>
      <c r="M76"/>
      <c r="N76"/>
      <c r="O76"/>
      <c r="P76"/>
      <c r="Q76"/>
      <c r="R76"/>
      <c r="S76"/>
      <c r="T76"/>
      <c r="U76"/>
      <c r="V76"/>
      <c r="W76"/>
    </row>
    <row r="77" spans="1:23" ht="15" x14ac:dyDescent="0.25">
      <c r="A77" s="10" t="s">
        <v>67</v>
      </c>
      <c r="B77" s="11">
        <v>29712543.755193889</v>
      </c>
      <c r="C77" s="9"/>
      <c r="D77" s="9">
        <v>2</v>
      </c>
      <c r="E77" s="9"/>
      <c r="F77" s="9"/>
      <c r="G77" s="9"/>
      <c r="H77" s="9"/>
      <c r="I77" s="9"/>
      <c r="J77" s="9"/>
      <c r="K77" s="9"/>
      <c r="M77"/>
      <c r="N77"/>
      <c r="O77"/>
      <c r="P77"/>
      <c r="Q77"/>
      <c r="R77"/>
      <c r="S77"/>
      <c r="T77"/>
      <c r="U77"/>
      <c r="V77"/>
      <c r="W77"/>
    </row>
    <row r="78" spans="1:23" ht="15" x14ac:dyDescent="0.25">
      <c r="A78" s="10" t="s">
        <v>68</v>
      </c>
      <c r="B78" s="11">
        <v>12998265.323300291</v>
      </c>
      <c r="C78" s="9"/>
      <c r="D78" s="9"/>
      <c r="E78" s="9"/>
      <c r="F78" s="9"/>
      <c r="G78" s="9"/>
      <c r="H78" s="9"/>
      <c r="I78" s="9"/>
      <c r="J78" s="9"/>
      <c r="K78" s="9"/>
      <c r="M78"/>
      <c r="N78"/>
      <c r="O78"/>
      <c r="P78"/>
      <c r="Q78"/>
      <c r="R78"/>
      <c r="S78"/>
      <c r="T78"/>
      <c r="U78"/>
      <c r="V78"/>
      <c r="W78"/>
    </row>
    <row r="79" spans="1:23" ht="15" x14ac:dyDescent="0.25">
      <c r="A79" s="10" t="s">
        <v>69</v>
      </c>
      <c r="B79" s="11">
        <v>27275700.657001901</v>
      </c>
      <c r="C79" s="9"/>
      <c r="D79" s="9">
        <v>2</v>
      </c>
      <c r="E79" s="9"/>
      <c r="F79" s="9"/>
      <c r="G79" s="9"/>
      <c r="H79" s="9"/>
      <c r="I79" s="9"/>
      <c r="J79" s="9">
        <v>8</v>
      </c>
      <c r="K79" s="9"/>
      <c r="M79"/>
      <c r="N79"/>
      <c r="O79"/>
      <c r="P79"/>
      <c r="Q79"/>
      <c r="R79"/>
      <c r="S79"/>
      <c r="T79"/>
      <c r="U79"/>
      <c r="V79"/>
      <c r="W79"/>
    </row>
    <row r="80" spans="1:23" ht="15" x14ac:dyDescent="0.25">
      <c r="A80" s="10" t="s">
        <v>70</v>
      </c>
      <c r="B80" s="11">
        <v>16997098.765696131</v>
      </c>
      <c r="C80" s="9"/>
      <c r="D80" s="9">
        <v>2</v>
      </c>
      <c r="E80" s="9"/>
      <c r="F80" s="9"/>
      <c r="G80" s="9"/>
      <c r="H80" s="9"/>
      <c r="I80" s="9"/>
      <c r="J80" s="9"/>
      <c r="K80" s="9"/>
      <c r="M80"/>
      <c r="N80"/>
      <c r="O80"/>
      <c r="P80"/>
      <c r="Q80"/>
      <c r="R80"/>
      <c r="S80"/>
      <c r="T80"/>
      <c r="U80"/>
      <c r="V80"/>
      <c r="W80"/>
    </row>
    <row r="81" spans="1:23" ht="15" x14ac:dyDescent="0.25">
      <c r="A81" s="10" t="s">
        <v>71</v>
      </c>
      <c r="B81" s="11">
        <v>9791950.7594902534</v>
      </c>
      <c r="C81" s="9"/>
      <c r="D81" s="9">
        <v>2</v>
      </c>
      <c r="E81" s="9"/>
      <c r="F81" s="9"/>
      <c r="G81" s="9"/>
      <c r="H81" s="9"/>
      <c r="I81" s="9"/>
      <c r="J81" s="9"/>
      <c r="K81" s="9"/>
      <c r="M81"/>
      <c r="N81"/>
      <c r="O81"/>
      <c r="P81"/>
      <c r="Q81"/>
      <c r="R81"/>
      <c r="S81"/>
      <c r="T81"/>
      <c r="U81"/>
      <c r="V81"/>
      <c r="W81"/>
    </row>
    <row r="82" spans="1:23" ht="15" x14ac:dyDescent="0.25">
      <c r="A82" s="10" t="s">
        <v>72</v>
      </c>
      <c r="B82" s="11">
        <v>31837128.63062007</v>
      </c>
      <c r="C82" s="9"/>
      <c r="D82" s="9">
        <v>2</v>
      </c>
      <c r="E82" s="9"/>
      <c r="F82" s="9"/>
      <c r="G82" s="9"/>
      <c r="H82" s="9"/>
      <c r="I82" s="9"/>
      <c r="J82" s="9"/>
      <c r="K82" s="9"/>
      <c r="M82"/>
      <c r="N82"/>
      <c r="O82"/>
      <c r="P82"/>
      <c r="Q82"/>
      <c r="R82"/>
      <c r="S82"/>
      <c r="T82"/>
      <c r="U82"/>
      <c r="V82"/>
      <c r="W82"/>
    </row>
    <row r="83" spans="1:23" ht="15" x14ac:dyDescent="0.25">
      <c r="A83" s="10" t="s">
        <v>73</v>
      </c>
      <c r="B83" s="11">
        <v>12357681.093899734</v>
      </c>
      <c r="C83" s="9"/>
      <c r="D83" s="9">
        <v>2</v>
      </c>
      <c r="E83" s="9"/>
      <c r="F83" s="9"/>
      <c r="G83" s="9"/>
      <c r="H83" s="9"/>
      <c r="I83" s="9"/>
      <c r="J83" s="9"/>
      <c r="K83" s="9"/>
      <c r="M83"/>
      <c r="N83"/>
      <c r="O83"/>
      <c r="P83"/>
      <c r="Q83"/>
      <c r="R83"/>
      <c r="S83"/>
      <c r="T83"/>
      <c r="U83"/>
      <c r="V83"/>
      <c r="W83"/>
    </row>
    <row r="84" spans="1:23" ht="15" x14ac:dyDescent="0.25">
      <c r="A84" s="10" t="s">
        <v>74</v>
      </c>
      <c r="B84" s="11">
        <v>13254374.724836748</v>
      </c>
      <c r="C84" s="9"/>
      <c r="D84" s="9">
        <v>2</v>
      </c>
      <c r="E84" s="9"/>
      <c r="F84" s="9"/>
      <c r="G84" s="9"/>
      <c r="H84" s="9"/>
      <c r="I84" s="9"/>
      <c r="J84" s="9"/>
      <c r="K84" s="9"/>
      <c r="M84"/>
      <c r="N84"/>
      <c r="O84"/>
      <c r="P84"/>
      <c r="Q84"/>
      <c r="R84"/>
      <c r="S84"/>
      <c r="T84"/>
      <c r="U84"/>
      <c r="V84"/>
      <c r="W84"/>
    </row>
    <row r="85" spans="1:23" ht="15" x14ac:dyDescent="0.25">
      <c r="A85" s="10" t="s">
        <v>75</v>
      </c>
      <c r="B85" s="11">
        <v>14680245.437949972</v>
      </c>
      <c r="C85" s="9"/>
      <c r="D85" s="9">
        <v>2</v>
      </c>
      <c r="E85" s="9"/>
      <c r="F85" s="9"/>
      <c r="G85" s="9"/>
      <c r="H85" s="9"/>
      <c r="I85" s="9"/>
      <c r="J85" s="9"/>
      <c r="K85" s="9"/>
      <c r="M85"/>
      <c r="N85"/>
      <c r="O85"/>
      <c r="P85"/>
      <c r="Q85"/>
      <c r="R85"/>
      <c r="S85"/>
      <c r="T85"/>
      <c r="U85"/>
      <c r="V85"/>
      <c r="W85"/>
    </row>
    <row r="86" spans="1:23" ht="15" x14ac:dyDescent="0.25">
      <c r="A86" s="10" t="s">
        <v>76</v>
      </c>
      <c r="B86" s="11">
        <v>9175760.7367811594</v>
      </c>
      <c r="C86" s="9"/>
      <c r="D86" s="9">
        <v>2</v>
      </c>
      <c r="E86" s="9"/>
      <c r="F86" s="9"/>
      <c r="G86" s="9"/>
      <c r="H86" s="9"/>
      <c r="I86" s="9"/>
      <c r="J86" s="9"/>
      <c r="K86" s="9"/>
      <c r="M86"/>
      <c r="N86"/>
      <c r="O86"/>
      <c r="P86"/>
      <c r="Q86"/>
      <c r="R86"/>
      <c r="S86"/>
      <c r="T86"/>
      <c r="U86"/>
      <c r="V86"/>
      <c r="W86"/>
    </row>
    <row r="87" spans="1:23" ht="15" x14ac:dyDescent="0.25">
      <c r="A87" s="10" t="s">
        <v>77</v>
      </c>
      <c r="B87" s="11">
        <v>8024537.3780918447</v>
      </c>
      <c r="C87" s="9"/>
      <c r="D87" s="9">
        <v>2</v>
      </c>
      <c r="E87" s="9"/>
      <c r="F87" s="9"/>
      <c r="G87" s="9"/>
      <c r="H87" s="9"/>
      <c r="I87" s="9"/>
      <c r="J87" s="9"/>
      <c r="K87" s="9"/>
      <c r="M87"/>
      <c r="N87"/>
      <c r="O87"/>
      <c r="P87"/>
      <c r="Q87"/>
      <c r="R87"/>
      <c r="S87"/>
      <c r="T87"/>
      <c r="U87"/>
      <c r="V87"/>
      <c r="W87"/>
    </row>
    <row r="88" spans="1:23" ht="15" x14ac:dyDescent="0.25">
      <c r="A88" s="10" t="s">
        <v>78</v>
      </c>
      <c r="B88" s="11">
        <v>4555607.6048434544</v>
      </c>
      <c r="C88" s="9"/>
      <c r="D88" s="9">
        <v>2</v>
      </c>
      <c r="E88" s="9"/>
      <c r="F88" s="9"/>
      <c r="G88" s="9"/>
      <c r="H88" s="9"/>
      <c r="I88" s="9"/>
      <c r="J88" s="9"/>
      <c r="K88" s="9"/>
      <c r="M88"/>
      <c r="N88"/>
      <c r="O88"/>
      <c r="P88"/>
      <c r="Q88"/>
      <c r="R88"/>
      <c r="S88"/>
      <c r="T88"/>
      <c r="U88"/>
      <c r="V88"/>
      <c r="W88"/>
    </row>
    <row r="89" spans="1:23" ht="15" x14ac:dyDescent="0.25">
      <c r="A89" s="10" t="s">
        <v>79</v>
      </c>
      <c r="B89" s="11">
        <v>10095951.419013426</v>
      </c>
      <c r="C89" s="9"/>
      <c r="D89" s="9">
        <v>2</v>
      </c>
      <c r="E89" s="9"/>
      <c r="F89" s="9"/>
      <c r="G89" s="9"/>
      <c r="H89" s="9"/>
      <c r="I89" s="9"/>
      <c r="J89" s="9"/>
      <c r="K89" s="9"/>
      <c r="M89"/>
      <c r="N89"/>
      <c r="O89"/>
      <c r="P89"/>
      <c r="Q89"/>
      <c r="R89"/>
      <c r="S89"/>
      <c r="T89"/>
      <c r="U89"/>
      <c r="V89"/>
      <c r="W89"/>
    </row>
    <row r="90" spans="1:23" ht="15" x14ac:dyDescent="0.25">
      <c r="A90" s="10" t="s">
        <v>80</v>
      </c>
      <c r="B90" s="11">
        <v>38659894.542836562</v>
      </c>
      <c r="C90" s="9"/>
      <c r="D90" s="9">
        <v>2</v>
      </c>
      <c r="E90" s="9"/>
      <c r="F90" s="9"/>
      <c r="G90" s="9"/>
      <c r="H90" s="9"/>
      <c r="I90" s="9"/>
      <c r="J90" s="9"/>
      <c r="K90" s="9"/>
      <c r="M90"/>
      <c r="N90"/>
      <c r="O90"/>
      <c r="P90"/>
      <c r="Q90"/>
      <c r="R90"/>
      <c r="S90"/>
      <c r="T90"/>
      <c r="U90"/>
      <c r="V90"/>
      <c r="W90"/>
    </row>
    <row r="91" spans="1:23" ht="15" x14ac:dyDescent="0.25">
      <c r="A91" s="10" t="s">
        <v>81</v>
      </c>
      <c r="B91" s="11">
        <v>6518080.3888090942</v>
      </c>
      <c r="C91" s="9"/>
      <c r="D91" s="9"/>
      <c r="E91" s="9">
        <v>3</v>
      </c>
      <c r="F91" s="9"/>
      <c r="G91" s="9">
        <v>5</v>
      </c>
      <c r="H91" s="9"/>
      <c r="I91" s="9"/>
      <c r="J91" s="9"/>
      <c r="K91" s="9">
        <v>9</v>
      </c>
      <c r="M91"/>
      <c r="N91"/>
      <c r="O91"/>
      <c r="P91"/>
      <c r="Q91"/>
      <c r="R91"/>
      <c r="S91"/>
      <c r="T91"/>
      <c r="U91"/>
      <c r="V91"/>
      <c r="W91"/>
    </row>
    <row r="92" spans="1:23" ht="15" x14ac:dyDescent="0.25">
      <c r="A92" s="10" t="s">
        <v>82</v>
      </c>
      <c r="B92" s="11">
        <v>9160303.6126432419</v>
      </c>
      <c r="C92" s="9"/>
      <c r="D92" s="9">
        <v>2</v>
      </c>
      <c r="E92" s="9"/>
      <c r="F92" s="9"/>
      <c r="G92" s="9"/>
      <c r="H92" s="9"/>
      <c r="I92" s="9"/>
      <c r="J92" s="9"/>
      <c r="K92" s="9"/>
      <c r="M92"/>
      <c r="N92"/>
      <c r="O92"/>
      <c r="P92"/>
      <c r="Q92"/>
      <c r="R92"/>
      <c r="S92"/>
      <c r="T92"/>
      <c r="U92"/>
      <c r="V92"/>
      <c r="W92"/>
    </row>
    <row r="93" spans="1:23" ht="15" x14ac:dyDescent="0.25">
      <c r="A93" s="10" t="s">
        <v>83</v>
      </c>
      <c r="B93" s="11">
        <v>66011659.365940318</v>
      </c>
      <c r="C93" s="9"/>
      <c r="D93" s="9">
        <v>2</v>
      </c>
      <c r="E93" s="9"/>
      <c r="F93" s="9"/>
      <c r="G93" s="9"/>
      <c r="H93" s="9"/>
      <c r="I93" s="9"/>
      <c r="J93" s="9"/>
      <c r="K93" s="9"/>
      <c r="M93"/>
      <c r="N93"/>
      <c r="O93"/>
      <c r="P93"/>
      <c r="Q93"/>
      <c r="R93"/>
      <c r="S93"/>
      <c r="T93"/>
      <c r="U93"/>
      <c r="V93"/>
      <c r="W93"/>
    </row>
    <row r="94" spans="1:23" ht="15" x14ac:dyDescent="0.25">
      <c r="A94" s="10" t="s">
        <v>84</v>
      </c>
      <c r="B94" s="11">
        <v>47738572.323880263</v>
      </c>
      <c r="C94" s="9"/>
      <c r="D94" s="9"/>
      <c r="E94" s="9">
        <v>3</v>
      </c>
      <c r="F94" s="9"/>
      <c r="G94" s="9">
        <v>5</v>
      </c>
      <c r="H94" s="9"/>
      <c r="I94" s="9"/>
      <c r="J94" s="9"/>
      <c r="K94" s="9">
        <v>9</v>
      </c>
      <c r="M94"/>
      <c r="N94"/>
      <c r="O94"/>
      <c r="P94"/>
      <c r="Q94"/>
      <c r="R94"/>
      <c r="S94"/>
      <c r="T94"/>
      <c r="U94"/>
      <c r="V94"/>
      <c r="W94"/>
    </row>
    <row r="95" spans="1:23" ht="15" x14ac:dyDescent="0.25">
      <c r="A95" s="10" t="s">
        <v>85</v>
      </c>
      <c r="B95" s="11">
        <v>25733104.469601195</v>
      </c>
      <c r="C95" s="9"/>
      <c r="D95" s="9">
        <v>2</v>
      </c>
      <c r="E95" s="9"/>
      <c r="F95" s="9"/>
      <c r="G95" s="9"/>
      <c r="H95" s="9"/>
      <c r="I95" s="9"/>
      <c r="J95" s="9"/>
      <c r="K95" s="9"/>
      <c r="M95"/>
      <c r="N95"/>
      <c r="O95"/>
      <c r="P95"/>
      <c r="Q95"/>
      <c r="R95"/>
      <c r="S95"/>
      <c r="T95"/>
      <c r="U95"/>
      <c r="V95"/>
      <c r="W95"/>
    </row>
    <row r="96" spans="1:23" ht="15" x14ac:dyDescent="0.25">
      <c r="A96" s="10" t="s">
        <v>86</v>
      </c>
      <c r="B96" s="11">
        <v>10658931.295311097</v>
      </c>
      <c r="C96" s="9"/>
      <c r="D96" s="9"/>
      <c r="E96" s="9">
        <v>3</v>
      </c>
      <c r="F96" s="9"/>
      <c r="G96" s="9">
        <v>5</v>
      </c>
      <c r="H96" s="9"/>
      <c r="I96" s="9"/>
      <c r="J96" s="9"/>
      <c r="K96" s="9"/>
      <c r="M96"/>
      <c r="N96"/>
      <c r="O96"/>
      <c r="P96"/>
      <c r="Q96"/>
      <c r="R96"/>
      <c r="S96"/>
      <c r="T96"/>
      <c r="U96"/>
      <c r="V96"/>
      <c r="W96"/>
    </row>
    <row r="97" spans="1:23" ht="15" x14ac:dyDescent="0.25">
      <c r="A97" s="10" t="s">
        <v>87</v>
      </c>
      <c r="B97" s="11">
        <v>10447640.539736573</v>
      </c>
      <c r="C97" s="9"/>
      <c r="D97" s="9">
        <v>2</v>
      </c>
      <c r="E97" s="9"/>
      <c r="F97" s="9"/>
      <c r="G97" s="9"/>
      <c r="H97" s="9"/>
      <c r="I97" s="9"/>
      <c r="J97" s="9"/>
      <c r="K97" s="9"/>
      <c r="M97"/>
      <c r="N97"/>
      <c r="O97"/>
      <c r="P97"/>
      <c r="Q97"/>
      <c r="R97"/>
      <c r="S97"/>
      <c r="T97"/>
      <c r="U97"/>
      <c r="V97"/>
      <c r="W97"/>
    </row>
    <row r="98" spans="1:23" ht="15" x14ac:dyDescent="0.25">
      <c r="A98" s="10" t="s">
        <v>88</v>
      </c>
      <c r="B98" s="11">
        <v>12763760.629756805</v>
      </c>
      <c r="C98" s="9"/>
      <c r="D98" s="9"/>
      <c r="E98" s="9">
        <v>3</v>
      </c>
      <c r="F98" s="9"/>
      <c r="G98" s="9">
        <v>5</v>
      </c>
      <c r="H98" s="9"/>
      <c r="I98" s="9"/>
      <c r="J98" s="9"/>
      <c r="K98" s="9">
        <v>9</v>
      </c>
      <c r="M98"/>
      <c r="N98"/>
      <c r="O98"/>
      <c r="P98"/>
      <c r="Q98"/>
      <c r="R98"/>
      <c r="S98"/>
      <c r="T98"/>
      <c r="U98"/>
      <c r="V98"/>
      <c r="W98"/>
    </row>
    <row r="99" spans="1:23" ht="15" x14ac:dyDescent="0.25">
      <c r="A99" s="10" t="s">
        <v>89</v>
      </c>
      <c r="B99" s="11">
        <v>7904953.4244994577</v>
      </c>
      <c r="C99" s="9"/>
      <c r="D99" s="9"/>
      <c r="E99" s="9">
        <v>3</v>
      </c>
      <c r="F99" s="9"/>
      <c r="G99" s="9">
        <v>5</v>
      </c>
      <c r="H99" s="9"/>
      <c r="I99" s="9"/>
      <c r="J99" s="9"/>
      <c r="K99" s="9">
        <v>9</v>
      </c>
      <c r="M99"/>
      <c r="N99"/>
      <c r="O99"/>
      <c r="P99"/>
      <c r="Q99"/>
      <c r="R99"/>
      <c r="S99"/>
      <c r="T99"/>
      <c r="U99"/>
      <c r="V99"/>
      <c r="W99"/>
    </row>
    <row r="100" spans="1:23" ht="15" x14ac:dyDescent="0.25">
      <c r="A100" s="10" t="s">
        <v>90</v>
      </c>
      <c r="B100" s="11">
        <v>3724710.4527545995</v>
      </c>
      <c r="C100" s="9"/>
      <c r="D100" s="9">
        <v>2</v>
      </c>
      <c r="E100" s="9"/>
      <c r="F100" s="9"/>
      <c r="G100" s="9"/>
      <c r="H100" s="9"/>
      <c r="I100" s="9"/>
      <c r="J100" s="9"/>
      <c r="K100" s="9"/>
      <c r="M100"/>
      <c r="N100"/>
      <c r="O100"/>
      <c r="P100"/>
      <c r="Q100"/>
      <c r="R100"/>
      <c r="S100"/>
      <c r="T100"/>
      <c r="U100"/>
      <c r="V100"/>
      <c r="W100"/>
    </row>
    <row r="101" spans="1:23" ht="15" x14ac:dyDescent="0.25">
      <c r="A101" s="10" t="s">
        <v>91</v>
      </c>
      <c r="B101" s="11">
        <v>20895025.37596038</v>
      </c>
      <c r="C101" s="9"/>
      <c r="D101" s="9">
        <v>2</v>
      </c>
      <c r="E101" s="9"/>
      <c r="F101" s="9"/>
      <c r="G101" s="9"/>
      <c r="H101" s="9"/>
      <c r="I101" s="9"/>
      <c r="J101" s="9"/>
      <c r="K101" s="9"/>
      <c r="M101"/>
      <c r="N101"/>
      <c r="O101"/>
      <c r="P101"/>
      <c r="Q101"/>
      <c r="R101"/>
      <c r="S101"/>
      <c r="T101"/>
      <c r="U101"/>
      <c r="V101"/>
      <c r="W101"/>
    </row>
    <row r="102" spans="1:23" ht="15" x14ac:dyDescent="0.25">
      <c r="A102" s="10" t="s">
        <v>92</v>
      </c>
      <c r="B102" s="11">
        <v>7471722.9994149255</v>
      </c>
      <c r="C102" s="9"/>
      <c r="D102" s="9"/>
      <c r="E102" s="9">
        <v>3</v>
      </c>
      <c r="F102" s="9"/>
      <c r="G102" s="9">
        <v>5</v>
      </c>
      <c r="H102" s="9"/>
      <c r="I102" s="9"/>
      <c r="J102" s="9"/>
      <c r="K102" s="9">
        <v>9</v>
      </c>
      <c r="M102"/>
      <c r="N102"/>
      <c r="O102"/>
      <c r="P102"/>
      <c r="Q102"/>
      <c r="R102"/>
      <c r="S102"/>
      <c r="T102"/>
      <c r="U102"/>
      <c r="V102"/>
      <c r="W102"/>
    </row>
    <row r="103" spans="1:23" ht="15" x14ac:dyDescent="0.25">
      <c r="A103" s="10" t="s">
        <v>93</v>
      </c>
      <c r="B103" s="11">
        <v>9890677.2947360538</v>
      </c>
      <c r="C103" s="9"/>
      <c r="D103" s="9">
        <v>2</v>
      </c>
      <c r="E103" s="9"/>
      <c r="F103" s="9"/>
      <c r="G103" s="9"/>
      <c r="H103" s="9"/>
      <c r="I103" s="9"/>
      <c r="J103" s="9"/>
      <c r="K103" s="9"/>
      <c r="M103"/>
      <c r="N103"/>
      <c r="O103"/>
      <c r="P103"/>
      <c r="Q103"/>
      <c r="R103"/>
      <c r="S103"/>
      <c r="T103"/>
      <c r="U103"/>
      <c r="V103"/>
      <c r="W103"/>
    </row>
    <row r="104" spans="1:23" ht="15" x14ac:dyDescent="0.25">
      <c r="A104" s="10" t="s">
        <v>94</v>
      </c>
      <c r="B104" s="11">
        <v>39498977.719398648</v>
      </c>
      <c r="C104" s="9"/>
      <c r="D104" s="9">
        <v>2</v>
      </c>
      <c r="E104" s="9"/>
      <c r="F104" s="9"/>
      <c r="G104" s="9"/>
      <c r="H104" s="9"/>
      <c r="I104" s="9"/>
      <c r="J104" s="9"/>
      <c r="K104" s="9"/>
      <c r="M104"/>
      <c r="N104"/>
      <c r="O104"/>
      <c r="P104"/>
      <c r="Q104"/>
      <c r="R104"/>
      <c r="S104"/>
      <c r="T104"/>
      <c r="U104"/>
      <c r="V104"/>
      <c r="W104"/>
    </row>
    <row r="105" spans="1:23" ht="15" x14ac:dyDescent="0.25">
      <c r="A105" s="10" t="s">
        <v>95</v>
      </c>
      <c r="B105" s="11">
        <v>9210405.4408653118</v>
      </c>
      <c r="C105" s="9"/>
      <c r="D105" s="9">
        <v>2</v>
      </c>
      <c r="E105" s="9"/>
      <c r="F105" s="9"/>
      <c r="G105" s="9"/>
      <c r="H105" s="9"/>
      <c r="I105" s="9"/>
      <c r="J105" s="9"/>
      <c r="K105" s="9"/>
      <c r="M105"/>
      <c r="N105"/>
      <c r="O105"/>
      <c r="P105"/>
      <c r="Q105"/>
      <c r="R105"/>
      <c r="S105"/>
      <c r="T105"/>
      <c r="U105"/>
      <c r="V105"/>
      <c r="W105"/>
    </row>
    <row r="106" spans="1:23" ht="15" x14ac:dyDescent="0.25">
      <c r="A106" s="10" t="s">
        <v>96</v>
      </c>
      <c r="B106" s="11">
        <v>15341588.009397838</v>
      </c>
      <c r="C106" s="9"/>
      <c r="D106" s="9">
        <v>2</v>
      </c>
      <c r="E106" s="9"/>
      <c r="F106" s="9"/>
      <c r="G106" s="9"/>
      <c r="H106" s="9"/>
      <c r="I106" s="9"/>
      <c r="J106" s="9"/>
      <c r="K106" s="9"/>
      <c r="M106"/>
      <c r="N106"/>
      <c r="O106"/>
      <c r="P106"/>
      <c r="Q106"/>
      <c r="R106"/>
      <c r="S106"/>
      <c r="T106"/>
      <c r="U106"/>
      <c r="V106"/>
      <c r="W106"/>
    </row>
    <row r="107" spans="1:23" ht="15" x14ac:dyDescent="0.25">
      <c r="A107" s="10" t="s">
        <v>97</v>
      </c>
      <c r="B107" s="11">
        <v>14418125.30592297</v>
      </c>
      <c r="C107" s="9"/>
      <c r="D107" s="9">
        <v>2</v>
      </c>
      <c r="E107" s="9"/>
      <c r="F107" s="9"/>
      <c r="G107" s="9"/>
      <c r="H107" s="9"/>
      <c r="I107" s="9"/>
      <c r="J107" s="9"/>
      <c r="K107" s="9"/>
      <c r="M107"/>
      <c r="N107"/>
      <c r="O107"/>
      <c r="P107"/>
      <c r="Q107"/>
      <c r="R107"/>
      <c r="S107"/>
      <c r="T107"/>
      <c r="U107"/>
      <c r="V107"/>
      <c r="W107"/>
    </row>
    <row r="108" spans="1:23" ht="15" x14ac:dyDescent="0.25">
      <c r="A108" s="10" t="s">
        <v>98</v>
      </c>
      <c r="B108" s="11">
        <v>15150922.485361099</v>
      </c>
      <c r="C108" s="9"/>
      <c r="D108" s="9"/>
      <c r="E108" s="9">
        <v>3</v>
      </c>
      <c r="F108" s="9"/>
      <c r="G108" s="9">
        <v>5</v>
      </c>
      <c r="H108" s="9"/>
      <c r="I108" s="9"/>
      <c r="J108" s="9"/>
      <c r="K108" s="9">
        <v>9</v>
      </c>
      <c r="M108"/>
      <c r="N108"/>
      <c r="O108"/>
      <c r="P108"/>
      <c r="Q108"/>
      <c r="R108"/>
      <c r="S108"/>
      <c r="T108"/>
      <c r="U108"/>
      <c r="V108"/>
      <c r="W108"/>
    </row>
    <row r="109" spans="1:23" ht="15" x14ac:dyDescent="0.25">
      <c r="A109" s="10" t="s">
        <v>99</v>
      </c>
      <c r="B109" s="11">
        <v>8961516.8278677557</v>
      </c>
      <c r="C109" s="9"/>
      <c r="D109" s="9"/>
      <c r="E109" s="9">
        <v>3</v>
      </c>
      <c r="F109" s="9"/>
      <c r="G109" s="9">
        <v>5</v>
      </c>
      <c r="H109" s="9"/>
      <c r="I109" s="9"/>
      <c r="J109" s="9"/>
      <c r="K109" s="9">
        <v>9</v>
      </c>
      <c r="M109"/>
      <c r="N109"/>
      <c r="O109"/>
      <c r="P109"/>
      <c r="Q109"/>
      <c r="R109"/>
      <c r="S109"/>
      <c r="T109"/>
      <c r="U109"/>
      <c r="V109"/>
      <c r="W109"/>
    </row>
    <row r="110" spans="1:23" ht="15" x14ac:dyDescent="0.25">
      <c r="A110" s="10" t="s">
        <v>100</v>
      </c>
      <c r="B110" s="11">
        <v>15883583.86677975</v>
      </c>
      <c r="C110" s="9"/>
      <c r="D110" s="9">
        <v>2</v>
      </c>
      <c r="E110" s="9"/>
      <c r="F110" s="9"/>
      <c r="G110" s="9"/>
      <c r="H110" s="9"/>
      <c r="I110" s="9"/>
      <c r="J110" s="9"/>
      <c r="K110" s="9"/>
      <c r="M110"/>
      <c r="N110"/>
      <c r="O110"/>
      <c r="P110"/>
      <c r="Q110"/>
      <c r="R110"/>
      <c r="S110"/>
      <c r="T110"/>
      <c r="U110"/>
      <c r="V110"/>
      <c r="W110"/>
    </row>
    <row r="111" spans="1:23" ht="15" x14ac:dyDescent="0.25">
      <c r="A111" s="10" t="s">
        <v>101</v>
      </c>
      <c r="B111" s="11">
        <v>6450705.1589635313</v>
      </c>
      <c r="C111" s="9"/>
      <c r="D111" s="9">
        <v>2</v>
      </c>
      <c r="E111" s="9"/>
      <c r="F111" s="9"/>
      <c r="G111" s="9"/>
      <c r="H111" s="9"/>
      <c r="I111" s="9"/>
      <c r="J111" s="9"/>
      <c r="K111" s="9"/>
      <c r="M111"/>
      <c r="N111"/>
      <c r="O111"/>
      <c r="P111"/>
      <c r="Q111"/>
      <c r="R111"/>
      <c r="S111"/>
      <c r="T111"/>
      <c r="U111"/>
      <c r="V111"/>
      <c r="W111"/>
    </row>
    <row r="112" spans="1:23" ht="15" x14ac:dyDescent="0.25">
      <c r="A112" s="10" t="s">
        <v>102</v>
      </c>
      <c r="B112" s="11">
        <v>9688474.3091913462</v>
      </c>
      <c r="C112" s="9"/>
      <c r="D112" s="9">
        <v>2</v>
      </c>
      <c r="E112" s="9"/>
      <c r="F112" s="9"/>
      <c r="G112" s="9"/>
      <c r="H112" s="9"/>
      <c r="I112" s="9"/>
      <c r="J112" s="9"/>
      <c r="K112" s="9"/>
      <c r="M112"/>
      <c r="N112"/>
      <c r="O112"/>
      <c r="P112"/>
      <c r="Q112"/>
      <c r="R112"/>
      <c r="S112"/>
      <c r="T112"/>
      <c r="U112"/>
      <c r="V112"/>
      <c r="W112"/>
    </row>
    <row r="113" spans="1:23" ht="15" x14ac:dyDescent="0.25">
      <c r="A113" s="10" t="s">
        <v>103</v>
      </c>
      <c r="B113" s="11">
        <v>6908643.3244245732</v>
      </c>
      <c r="C113" s="9"/>
      <c r="D113" s="9"/>
      <c r="E113" s="9"/>
      <c r="F113" s="9"/>
      <c r="G113" s="9"/>
      <c r="H113" s="9">
        <v>6</v>
      </c>
      <c r="I113" s="9">
        <v>7</v>
      </c>
      <c r="J113" s="9"/>
      <c r="K113" s="9">
        <v>9</v>
      </c>
      <c r="M113"/>
      <c r="N113"/>
      <c r="O113"/>
      <c r="P113"/>
      <c r="Q113"/>
      <c r="R113"/>
      <c r="S113"/>
      <c r="T113"/>
      <c r="U113"/>
      <c r="V113"/>
      <c r="W113"/>
    </row>
    <row r="114" spans="1:23" ht="15" x14ac:dyDescent="0.25">
      <c r="A114" s="10" t="s">
        <v>104</v>
      </c>
      <c r="B114" s="11">
        <v>18732343.965177681</v>
      </c>
      <c r="C114" s="9"/>
      <c r="D114" s="9">
        <v>2</v>
      </c>
      <c r="E114" s="9"/>
      <c r="F114" s="9"/>
      <c r="G114" s="9"/>
      <c r="H114" s="9"/>
      <c r="I114" s="9"/>
      <c r="J114" s="9"/>
      <c r="K114" s="9"/>
      <c r="M114"/>
      <c r="N114"/>
      <c r="O114"/>
      <c r="P114"/>
      <c r="Q114"/>
      <c r="R114"/>
      <c r="S114"/>
      <c r="T114"/>
      <c r="U114"/>
      <c r="V114"/>
      <c r="W114"/>
    </row>
    <row r="115" spans="1:23" ht="15" x14ac:dyDescent="0.25">
      <c r="A115" s="10" t="s">
        <v>105</v>
      </c>
      <c r="B115" s="11">
        <v>11238806.145862037</v>
      </c>
      <c r="C115" s="9"/>
      <c r="D115" s="9"/>
      <c r="E115" s="9"/>
      <c r="F115" s="9"/>
      <c r="G115" s="9"/>
      <c r="H115" s="9">
        <v>6</v>
      </c>
      <c r="I115" s="9">
        <v>7</v>
      </c>
      <c r="J115" s="9"/>
      <c r="K115" s="9">
        <v>9</v>
      </c>
      <c r="M115"/>
      <c r="N115"/>
      <c r="O115"/>
      <c r="P115"/>
      <c r="Q115"/>
      <c r="R115"/>
      <c r="S115"/>
      <c r="T115"/>
      <c r="U115"/>
      <c r="V115"/>
      <c r="W115"/>
    </row>
    <row r="116" spans="1:23" ht="15" x14ac:dyDescent="0.25">
      <c r="A116" s="10" t="s">
        <v>106</v>
      </c>
      <c r="B116" s="11">
        <v>1894603.6673951531</v>
      </c>
      <c r="C116" s="9"/>
      <c r="D116" s="9"/>
      <c r="E116" s="9">
        <v>3</v>
      </c>
      <c r="F116" s="9"/>
      <c r="G116" s="9">
        <v>5</v>
      </c>
      <c r="H116" s="9"/>
      <c r="I116" s="9"/>
      <c r="J116" s="9"/>
      <c r="K116" s="9">
        <v>9</v>
      </c>
      <c r="M116"/>
      <c r="N116"/>
      <c r="O116"/>
      <c r="P116"/>
      <c r="Q116"/>
      <c r="R116"/>
      <c r="S116"/>
      <c r="T116"/>
      <c r="U116"/>
      <c r="V116"/>
      <c r="W116"/>
    </row>
    <row r="117" spans="1:23" ht="15" x14ac:dyDescent="0.25">
      <c r="A117" s="10" t="s">
        <v>107</v>
      </c>
      <c r="B117" s="11">
        <v>12757446.280479701</v>
      </c>
      <c r="C117" s="9"/>
      <c r="D117" s="9">
        <v>2</v>
      </c>
      <c r="E117" s="9"/>
      <c r="F117" s="9"/>
      <c r="G117" s="9"/>
      <c r="H117" s="9"/>
      <c r="I117" s="9"/>
      <c r="J117" s="9"/>
      <c r="K117" s="9"/>
      <c r="M117"/>
      <c r="N117"/>
      <c r="O117"/>
      <c r="P117"/>
      <c r="Q117"/>
      <c r="R117"/>
      <c r="S117"/>
      <c r="T117"/>
      <c r="U117"/>
      <c r="V117"/>
      <c r="W117"/>
    </row>
    <row r="118" spans="1:23" ht="15" x14ac:dyDescent="0.25">
      <c r="A118" s="10" t="s">
        <v>108</v>
      </c>
      <c r="B118" s="11">
        <v>40976726.413285471</v>
      </c>
      <c r="C118" s="9"/>
      <c r="D118" s="9"/>
      <c r="E118" s="9">
        <v>3</v>
      </c>
      <c r="F118" s="9"/>
      <c r="G118" s="9">
        <v>5</v>
      </c>
      <c r="H118" s="9"/>
      <c r="I118" s="9"/>
      <c r="J118" s="9"/>
      <c r="K118" s="9">
        <v>9</v>
      </c>
      <c r="M118"/>
      <c r="N118"/>
      <c r="O118"/>
      <c r="P118"/>
      <c r="Q118"/>
      <c r="R118"/>
      <c r="S118"/>
      <c r="T118"/>
      <c r="U118"/>
      <c r="V118"/>
      <c r="W118"/>
    </row>
    <row r="119" spans="1:23" ht="15" x14ac:dyDescent="0.25">
      <c r="A119" s="10" t="s">
        <v>109</v>
      </c>
      <c r="B119" s="11">
        <v>9295778.9164592568</v>
      </c>
      <c r="C119" s="9"/>
      <c r="D119" s="9">
        <v>2</v>
      </c>
      <c r="E119" s="9"/>
      <c r="F119" s="9"/>
      <c r="G119" s="9"/>
      <c r="H119" s="9"/>
      <c r="I119" s="9"/>
      <c r="J119" s="9"/>
      <c r="K119" s="9"/>
      <c r="M119"/>
      <c r="N119"/>
      <c r="O119"/>
      <c r="P119"/>
      <c r="Q119"/>
      <c r="R119"/>
      <c r="S119"/>
      <c r="T119"/>
      <c r="U119"/>
      <c r="V119"/>
      <c r="W119"/>
    </row>
    <row r="120" spans="1:23" ht="15" x14ac:dyDescent="0.25">
      <c r="A120" s="10" t="s">
        <v>110</v>
      </c>
      <c r="B120" s="11">
        <v>9759909.3247785699</v>
      </c>
      <c r="C120" s="9"/>
      <c r="D120" s="9">
        <v>2</v>
      </c>
      <c r="E120" s="9"/>
      <c r="F120" s="9"/>
      <c r="G120" s="9"/>
      <c r="H120" s="9"/>
      <c r="I120" s="9"/>
      <c r="J120" s="9"/>
      <c r="K120" s="9"/>
      <c r="M120"/>
      <c r="N120"/>
      <c r="O120"/>
      <c r="P120"/>
      <c r="Q120"/>
      <c r="R120"/>
      <c r="S120"/>
      <c r="T120"/>
      <c r="U120"/>
      <c r="V120"/>
      <c r="W120"/>
    </row>
    <row r="121" spans="1:23" ht="15" x14ac:dyDescent="0.25">
      <c r="A121" s="10" t="s">
        <v>111</v>
      </c>
      <c r="B121" s="11">
        <v>14366121.108319594</v>
      </c>
      <c r="C121" s="9"/>
      <c r="D121" s="9"/>
      <c r="E121" s="9">
        <v>3</v>
      </c>
      <c r="F121" s="9"/>
      <c r="G121" s="9">
        <v>5</v>
      </c>
      <c r="H121" s="9"/>
      <c r="I121" s="9"/>
      <c r="J121" s="9"/>
      <c r="K121" s="9">
        <v>9</v>
      </c>
      <c r="M121"/>
      <c r="N121"/>
      <c r="O121"/>
      <c r="P121"/>
      <c r="Q121"/>
      <c r="R121"/>
      <c r="S121"/>
      <c r="T121"/>
      <c r="U121"/>
      <c r="V121"/>
      <c r="W121"/>
    </row>
    <row r="122" spans="1:23" ht="15" x14ac:dyDescent="0.25">
      <c r="A122" s="10" t="s">
        <v>112</v>
      </c>
      <c r="B122" s="11">
        <v>16534851.99607842</v>
      </c>
      <c r="C122" s="9"/>
      <c r="D122" s="9">
        <v>2</v>
      </c>
      <c r="E122" s="9"/>
      <c r="F122" s="9"/>
      <c r="G122" s="9"/>
      <c r="H122" s="9"/>
      <c r="I122" s="9"/>
      <c r="J122" s="9"/>
      <c r="K122" s="9"/>
      <c r="M122"/>
      <c r="N122"/>
      <c r="O122"/>
      <c r="P122"/>
      <c r="Q122"/>
      <c r="R122"/>
      <c r="S122"/>
      <c r="T122"/>
      <c r="U122"/>
      <c r="V122"/>
      <c r="W122"/>
    </row>
    <row r="123" spans="1:23" ht="15" x14ac:dyDescent="0.25">
      <c r="A123" s="10" t="s">
        <v>113</v>
      </c>
      <c r="B123" s="11">
        <v>2047326.752681212</v>
      </c>
      <c r="C123" s="9"/>
      <c r="D123" s="9">
        <v>2</v>
      </c>
      <c r="E123" s="9"/>
      <c r="F123" s="9"/>
      <c r="G123" s="9"/>
      <c r="H123" s="9"/>
      <c r="I123" s="9"/>
      <c r="J123" s="9"/>
      <c r="K123" s="9"/>
      <c r="M123"/>
      <c r="N123"/>
      <c r="O123"/>
      <c r="P123"/>
      <c r="Q123"/>
      <c r="R123"/>
      <c r="S123"/>
      <c r="T123"/>
      <c r="U123"/>
      <c r="V123"/>
      <c r="W123"/>
    </row>
    <row r="124" spans="1:23" ht="15" x14ac:dyDescent="0.25">
      <c r="A124" s="10" t="s">
        <v>114</v>
      </c>
      <c r="B124" s="11">
        <v>2614521.7529642158</v>
      </c>
      <c r="C124" s="9"/>
      <c r="D124" s="9">
        <v>2</v>
      </c>
      <c r="E124" s="9"/>
      <c r="F124" s="9"/>
      <c r="G124" s="9"/>
      <c r="H124" s="9"/>
      <c r="I124" s="9"/>
      <c r="J124" s="9"/>
      <c r="K124" s="9"/>
      <c r="M124"/>
      <c r="N124"/>
      <c r="O124"/>
      <c r="P124"/>
      <c r="Q124"/>
      <c r="R124"/>
      <c r="S124"/>
      <c r="T124"/>
      <c r="U124"/>
      <c r="V124"/>
      <c r="W124"/>
    </row>
    <row r="125" spans="1:23" ht="15" x14ac:dyDescent="0.25">
      <c r="A125" s="10" t="s">
        <v>115</v>
      </c>
      <c r="B125" s="11">
        <v>13067659.72796303</v>
      </c>
      <c r="C125" s="9"/>
      <c r="D125" s="9"/>
      <c r="E125" s="9">
        <v>3</v>
      </c>
      <c r="F125" s="9"/>
      <c r="G125" s="9">
        <v>5</v>
      </c>
      <c r="H125" s="9"/>
      <c r="I125" s="9"/>
      <c r="J125" s="9"/>
      <c r="K125" s="9">
        <v>9</v>
      </c>
      <c r="M125"/>
      <c r="N125"/>
      <c r="O125"/>
      <c r="P125"/>
      <c r="Q125"/>
      <c r="R125"/>
      <c r="S125"/>
      <c r="T125"/>
      <c r="U125"/>
      <c r="V125"/>
      <c r="W125"/>
    </row>
    <row r="126" spans="1:23" ht="15" x14ac:dyDescent="0.25">
      <c r="A126" s="10" t="s">
        <v>116</v>
      </c>
      <c r="B126" s="11">
        <v>5087796.3898084685</v>
      </c>
      <c r="C126" s="9"/>
      <c r="D126" s="9"/>
      <c r="E126" s="9">
        <v>3</v>
      </c>
      <c r="F126" s="9"/>
      <c r="G126" s="9">
        <v>5</v>
      </c>
      <c r="H126" s="9"/>
      <c r="I126" s="9"/>
      <c r="J126" s="9"/>
      <c r="K126" s="9">
        <v>9</v>
      </c>
      <c r="M126"/>
      <c r="N126"/>
      <c r="O126"/>
      <c r="P126"/>
      <c r="Q126"/>
      <c r="R126"/>
      <c r="S126"/>
      <c r="T126"/>
      <c r="U126"/>
      <c r="V126"/>
      <c r="W126"/>
    </row>
    <row r="127" spans="1:23" ht="15" x14ac:dyDescent="0.25">
      <c r="A127" s="10" t="s">
        <v>117</v>
      </c>
      <c r="B127" s="11">
        <v>14097317.955446627</v>
      </c>
      <c r="C127" s="9"/>
      <c r="D127" s="9">
        <v>2</v>
      </c>
      <c r="E127" s="9"/>
      <c r="F127" s="9"/>
      <c r="G127" s="9"/>
      <c r="H127" s="9"/>
      <c r="I127" s="9"/>
      <c r="J127" s="9"/>
      <c r="K127" s="9"/>
      <c r="M127"/>
      <c r="N127"/>
      <c r="O127"/>
      <c r="P127"/>
      <c r="Q127"/>
      <c r="R127"/>
      <c r="S127"/>
      <c r="T127"/>
      <c r="U127"/>
      <c r="V127"/>
      <c r="W127"/>
    </row>
    <row r="128" spans="1:23" ht="15" x14ac:dyDescent="0.25">
      <c r="A128" s="10" t="s">
        <v>118</v>
      </c>
      <c r="B128" s="11">
        <v>10088403.11249735</v>
      </c>
      <c r="C128" s="9"/>
      <c r="D128" s="9"/>
      <c r="E128" s="9">
        <v>3</v>
      </c>
      <c r="F128" s="9"/>
      <c r="G128" s="9">
        <v>5</v>
      </c>
      <c r="H128" s="9"/>
      <c r="I128" s="9"/>
      <c r="J128" s="9"/>
      <c r="K128" s="9">
        <v>9</v>
      </c>
      <c r="M128"/>
      <c r="N128"/>
      <c r="O128"/>
      <c r="P128"/>
      <c r="Q128"/>
      <c r="R128"/>
      <c r="S128"/>
      <c r="T128"/>
      <c r="U128"/>
      <c r="V128"/>
      <c r="W128"/>
    </row>
    <row r="129" spans="1:23" ht="15" x14ac:dyDescent="0.25">
      <c r="A129" s="10" t="s">
        <v>119</v>
      </c>
      <c r="B129" s="11">
        <v>4159637.6548725236</v>
      </c>
      <c r="C129" s="9"/>
      <c r="D129" s="9"/>
      <c r="E129" s="9"/>
      <c r="F129" s="9"/>
      <c r="G129" s="9"/>
      <c r="H129" s="9"/>
      <c r="I129" s="9"/>
      <c r="J129" s="9"/>
      <c r="K129" s="9"/>
      <c r="M129"/>
      <c r="N129"/>
      <c r="O129"/>
      <c r="P129"/>
      <c r="Q129"/>
      <c r="R129"/>
      <c r="S129"/>
      <c r="T129"/>
      <c r="U129"/>
      <c r="V129"/>
      <c r="W129"/>
    </row>
    <row r="130" spans="1:23" ht="15" x14ac:dyDescent="0.25">
      <c r="A130" s="10" t="s">
        <v>120</v>
      </c>
      <c r="B130" s="11">
        <v>11033793.420681361</v>
      </c>
      <c r="C130" s="9"/>
      <c r="D130" s="9">
        <v>2</v>
      </c>
      <c r="E130" s="9"/>
      <c r="F130" s="9"/>
      <c r="G130" s="9"/>
      <c r="H130" s="9"/>
      <c r="I130" s="9"/>
      <c r="J130" s="9"/>
      <c r="K130" s="9"/>
      <c r="M130"/>
      <c r="N130"/>
      <c r="O130"/>
      <c r="P130"/>
      <c r="Q130"/>
      <c r="R130"/>
      <c r="S130"/>
      <c r="T130"/>
      <c r="U130"/>
      <c r="V130"/>
      <c r="W130"/>
    </row>
    <row r="131" spans="1:23" ht="15" x14ac:dyDescent="0.25">
      <c r="A131" s="10" t="s">
        <v>121</v>
      </c>
      <c r="B131" s="11">
        <v>16973299.789068371</v>
      </c>
      <c r="C131" s="9"/>
      <c r="D131" s="9"/>
      <c r="E131" s="9"/>
      <c r="F131" s="9"/>
      <c r="G131" s="9"/>
      <c r="H131" s="9">
        <v>6</v>
      </c>
      <c r="I131" s="9">
        <v>7</v>
      </c>
      <c r="J131" s="9"/>
      <c r="K131" s="9">
        <v>9</v>
      </c>
      <c r="M131"/>
      <c r="N131"/>
      <c r="O131"/>
      <c r="P131"/>
      <c r="Q131"/>
      <c r="R131"/>
      <c r="S131"/>
      <c r="T131"/>
      <c r="U131"/>
      <c r="V131"/>
      <c r="W131"/>
    </row>
    <row r="132" spans="1:23" ht="15" x14ac:dyDescent="0.25">
      <c r="A132" s="10" t="s">
        <v>122</v>
      </c>
      <c r="B132" s="11">
        <v>14000658.763107834</v>
      </c>
      <c r="C132" s="9"/>
      <c r="D132" s="9"/>
      <c r="E132" s="9"/>
      <c r="F132" s="9"/>
      <c r="G132" s="9"/>
      <c r="H132" s="9">
        <v>6</v>
      </c>
      <c r="I132" s="9">
        <v>7</v>
      </c>
      <c r="J132" s="9"/>
      <c r="K132" s="9">
        <v>9</v>
      </c>
      <c r="M132"/>
      <c r="N132"/>
      <c r="O132"/>
      <c r="P132"/>
      <c r="Q132"/>
      <c r="R132"/>
      <c r="S132"/>
      <c r="T132"/>
      <c r="U132"/>
      <c r="V132"/>
      <c r="W132"/>
    </row>
    <row r="133" spans="1:23" ht="15" x14ac:dyDescent="0.25">
      <c r="A133" s="10" t="s">
        <v>123</v>
      </c>
      <c r="B133" s="11">
        <v>13713768.051469563</v>
      </c>
      <c r="C133" s="9"/>
      <c r="D133" s="9">
        <v>2</v>
      </c>
      <c r="E133" s="9"/>
      <c r="F133" s="9"/>
      <c r="G133" s="9"/>
      <c r="H133" s="9"/>
      <c r="I133" s="9"/>
      <c r="J133" s="9"/>
      <c r="K133" s="9"/>
      <c r="M133"/>
      <c r="N133"/>
      <c r="O133"/>
      <c r="P133"/>
      <c r="Q133"/>
      <c r="R133"/>
      <c r="S133"/>
      <c r="T133"/>
      <c r="U133"/>
      <c r="V133"/>
      <c r="W133"/>
    </row>
    <row r="134" spans="1:23" ht="15" x14ac:dyDescent="0.25">
      <c r="A134" s="10" t="s">
        <v>124</v>
      </c>
      <c r="B134" s="11">
        <v>14504678.412762532</v>
      </c>
      <c r="C134" s="9"/>
      <c r="D134" s="9">
        <v>2</v>
      </c>
      <c r="E134" s="9"/>
      <c r="F134" s="9"/>
      <c r="G134" s="9"/>
      <c r="H134" s="9"/>
      <c r="I134" s="9"/>
      <c r="J134" s="9"/>
      <c r="K134" s="9"/>
      <c r="M134"/>
      <c r="N134"/>
      <c r="O134"/>
      <c r="P134"/>
      <c r="Q134"/>
      <c r="R134"/>
      <c r="S134"/>
      <c r="T134"/>
      <c r="U134"/>
      <c r="V134"/>
      <c r="W134"/>
    </row>
    <row r="135" spans="1:23" ht="15" x14ac:dyDescent="0.25">
      <c r="A135" s="10" t="s">
        <v>125</v>
      </c>
      <c r="B135" s="11">
        <v>15523962.382238502</v>
      </c>
      <c r="C135" s="9"/>
      <c r="D135" s="9">
        <v>2</v>
      </c>
      <c r="E135" s="9"/>
      <c r="F135" s="9"/>
      <c r="G135" s="9"/>
      <c r="H135" s="9"/>
      <c r="I135" s="9"/>
      <c r="J135" s="9"/>
      <c r="K135" s="9"/>
      <c r="M135"/>
      <c r="N135"/>
      <c r="O135"/>
      <c r="P135"/>
      <c r="Q135"/>
      <c r="R135"/>
      <c r="S135"/>
      <c r="T135"/>
      <c r="U135"/>
      <c r="V135"/>
      <c r="W135"/>
    </row>
    <row r="136" spans="1:23" ht="15" x14ac:dyDescent="0.25">
      <c r="A136" s="10" t="s">
        <v>126</v>
      </c>
      <c r="B136" s="11">
        <v>30329611.22419573</v>
      </c>
      <c r="C136" s="9"/>
      <c r="D136" s="9">
        <v>2</v>
      </c>
      <c r="E136" s="9"/>
      <c r="F136" s="9"/>
      <c r="G136" s="9"/>
      <c r="H136" s="9"/>
      <c r="I136" s="9"/>
      <c r="J136" s="9"/>
      <c r="K136" s="9"/>
      <c r="M136"/>
      <c r="N136"/>
      <c r="O136"/>
      <c r="P136"/>
      <c r="Q136"/>
      <c r="R136"/>
      <c r="S136"/>
      <c r="T136"/>
      <c r="U136"/>
      <c r="V136"/>
      <c r="W136"/>
    </row>
    <row r="137" spans="1:23" ht="15" x14ac:dyDescent="0.25">
      <c r="A137" s="10" t="s">
        <v>127</v>
      </c>
      <c r="B137" s="11">
        <v>6934668.9018762009</v>
      </c>
      <c r="C137" s="9"/>
      <c r="D137" s="9"/>
      <c r="E137" s="9">
        <v>3</v>
      </c>
      <c r="F137" s="9"/>
      <c r="G137" s="9">
        <v>5</v>
      </c>
      <c r="H137" s="9"/>
      <c r="I137" s="9"/>
      <c r="J137" s="9"/>
      <c r="K137" s="9">
        <v>9</v>
      </c>
      <c r="M137"/>
      <c r="N137"/>
      <c r="O137"/>
      <c r="P137"/>
      <c r="Q137"/>
      <c r="R137"/>
      <c r="S137"/>
      <c r="T137"/>
      <c r="U137"/>
      <c r="V137"/>
      <c r="W137"/>
    </row>
    <row r="138" spans="1:23" ht="15" x14ac:dyDescent="0.25">
      <c r="A138" s="10" t="s">
        <v>128</v>
      </c>
      <c r="B138" s="11">
        <v>3059591.641067964</v>
      </c>
      <c r="C138" s="9"/>
      <c r="D138" s="9"/>
      <c r="E138" s="9"/>
      <c r="F138" s="9"/>
      <c r="G138" s="9"/>
      <c r="H138" s="9"/>
      <c r="I138" s="9"/>
      <c r="J138" s="9"/>
      <c r="K138" s="9"/>
      <c r="M138"/>
      <c r="N138"/>
      <c r="O138"/>
      <c r="P138"/>
      <c r="Q138"/>
      <c r="R138"/>
      <c r="S138"/>
      <c r="T138"/>
      <c r="U138"/>
      <c r="V138"/>
      <c r="W138"/>
    </row>
    <row r="139" spans="1:23" ht="15" x14ac:dyDescent="0.25">
      <c r="A139" s="10" t="s">
        <v>129</v>
      </c>
      <c r="B139" s="11">
        <v>35036535.705795303</v>
      </c>
      <c r="C139" s="9"/>
      <c r="D139" s="9">
        <v>2</v>
      </c>
      <c r="E139" s="9"/>
      <c r="F139" s="9"/>
      <c r="G139" s="9"/>
      <c r="H139" s="9"/>
      <c r="I139" s="9"/>
      <c r="J139" s="9"/>
      <c r="K139" s="9"/>
      <c r="M139"/>
      <c r="N139"/>
      <c r="O139"/>
      <c r="P139"/>
      <c r="Q139"/>
      <c r="R139"/>
      <c r="S139"/>
      <c r="T139"/>
      <c r="U139"/>
      <c r="V139"/>
      <c r="W139"/>
    </row>
    <row r="140" spans="1:23" ht="15" x14ac:dyDescent="0.25">
      <c r="A140" s="10" t="s">
        <v>130</v>
      </c>
      <c r="B140" s="11">
        <v>9092931.6551559754</v>
      </c>
      <c r="C140" s="9"/>
      <c r="D140" s="9">
        <v>2</v>
      </c>
      <c r="E140" s="9"/>
      <c r="F140" s="9"/>
      <c r="G140" s="9"/>
      <c r="H140" s="9"/>
      <c r="I140" s="9"/>
      <c r="J140" s="9"/>
      <c r="K140" s="9"/>
      <c r="M140"/>
      <c r="N140"/>
      <c r="O140"/>
      <c r="P140"/>
      <c r="Q140"/>
      <c r="R140"/>
      <c r="S140"/>
      <c r="T140"/>
      <c r="U140"/>
      <c r="V140"/>
      <c r="W140"/>
    </row>
    <row r="141" spans="1:23" ht="15" x14ac:dyDescent="0.25">
      <c r="A141" s="10" t="s">
        <v>131</v>
      </c>
      <c r="B141" s="11">
        <v>16749999.105965186</v>
      </c>
      <c r="C141" s="9"/>
      <c r="D141" s="9"/>
      <c r="E141" s="9"/>
      <c r="F141" s="9"/>
      <c r="G141" s="9">
        <v>5</v>
      </c>
      <c r="H141" s="9"/>
      <c r="I141" s="9"/>
      <c r="J141" s="9"/>
      <c r="K141" s="9"/>
      <c r="M141"/>
      <c r="N141"/>
      <c r="O141"/>
      <c r="P141"/>
      <c r="Q141"/>
      <c r="R141"/>
      <c r="S141"/>
      <c r="T141"/>
      <c r="U141"/>
      <c r="V141"/>
      <c r="W141"/>
    </row>
    <row r="142" spans="1:23" ht="15" x14ac:dyDescent="0.25">
      <c r="A142" s="10" t="s">
        <v>132</v>
      </c>
      <c r="B142" s="11">
        <v>6551374.6879453203</v>
      </c>
      <c r="C142" s="9"/>
      <c r="D142" s="9"/>
      <c r="E142" s="9"/>
      <c r="F142" s="9"/>
      <c r="G142" s="9">
        <v>5</v>
      </c>
      <c r="H142" s="9"/>
      <c r="I142" s="9"/>
      <c r="J142" s="9"/>
      <c r="K142" s="9"/>
      <c r="M142"/>
      <c r="N142"/>
      <c r="O142"/>
      <c r="P142"/>
      <c r="Q142"/>
      <c r="R142"/>
      <c r="S142"/>
      <c r="T142"/>
      <c r="U142"/>
      <c r="V142"/>
      <c r="W142"/>
    </row>
    <row r="143" spans="1:23" ht="15" x14ac:dyDescent="0.25">
      <c r="A143" s="10" t="s">
        <v>133</v>
      </c>
      <c r="B143" s="11">
        <v>5255979.2466379162</v>
      </c>
      <c r="C143" s="9"/>
      <c r="D143" s="9"/>
      <c r="E143" s="9">
        <v>3</v>
      </c>
      <c r="F143" s="9"/>
      <c r="G143" s="9">
        <v>5</v>
      </c>
      <c r="H143" s="9"/>
      <c r="I143" s="9"/>
      <c r="J143" s="9"/>
      <c r="K143" s="9"/>
      <c r="M143"/>
      <c r="N143"/>
      <c r="O143"/>
      <c r="P143"/>
      <c r="Q143"/>
      <c r="R143"/>
      <c r="S143"/>
      <c r="T143"/>
      <c r="U143"/>
      <c r="V143"/>
      <c r="W143"/>
    </row>
    <row r="144" spans="1:23" ht="15" x14ac:dyDescent="0.25">
      <c r="A144" s="10" t="s">
        <v>134</v>
      </c>
      <c r="B144" s="11">
        <v>5069736.6993843596</v>
      </c>
      <c r="C144" s="9"/>
      <c r="D144" s="9">
        <v>2</v>
      </c>
      <c r="E144" s="9"/>
      <c r="F144" s="9"/>
      <c r="G144" s="9"/>
      <c r="H144" s="9"/>
      <c r="I144" s="9"/>
      <c r="J144" s="9"/>
      <c r="K144" s="9"/>
      <c r="M144"/>
      <c r="N144"/>
      <c r="O144"/>
      <c r="P144"/>
      <c r="Q144"/>
      <c r="R144"/>
      <c r="S144"/>
      <c r="T144"/>
      <c r="U144"/>
      <c r="V144"/>
      <c r="W144"/>
    </row>
    <row r="145" spans="1:23" ht="15" x14ac:dyDescent="0.25">
      <c r="A145" s="10" t="s">
        <v>135</v>
      </c>
      <c r="B145" s="11">
        <v>4857152.8178099738</v>
      </c>
      <c r="C145" s="9"/>
      <c r="D145" s="9">
        <v>2</v>
      </c>
      <c r="E145" s="9"/>
      <c r="F145" s="9"/>
      <c r="G145" s="9"/>
      <c r="H145" s="9"/>
      <c r="I145" s="9"/>
      <c r="J145" s="9"/>
      <c r="K145" s="9"/>
      <c r="M145"/>
      <c r="N145"/>
      <c r="O145"/>
      <c r="P145"/>
      <c r="Q145"/>
      <c r="R145"/>
      <c r="S145"/>
      <c r="T145"/>
      <c r="U145"/>
      <c r="V145"/>
      <c r="W145"/>
    </row>
    <row r="146" spans="1:23" ht="15" x14ac:dyDescent="0.25">
      <c r="A146" s="10" t="s">
        <v>136</v>
      </c>
      <c r="B146" s="11">
        <v>13206128.332917113</v>
      </c>
      <c r="C146" s="9"/>
      <c r="D146" s="9"/>
      <c r="E146" s="9">
        <v>3</v>
      </c>
      <c r="F146" s="9"/>
      <c r="G146" s="9">
        <v>5</v>
      </c>
      <c r="H146" s="9"/>
      <c r="I146" s="9"/>
      <c r="J146" s="9"/>
      <c r="K146" s="9"/>
      <c r="M146"/>
      <c r="N146"/>
      <c r="O146"/>
      <c r="P146"/>
      <c r="Q146"/>
      <c r="R146"/>
      <c r="S146"/>
      <c r="T146"/>
      <c r="U146"/>
      <c r="V146"/>
      <c r="W146"/>
    </row>
    <row r="147" spans="1:23" ht="15" x14ac:dyDescent="0.25">
      <c r="A147" s="10" t="s">
        <v>137</v>
      </c>
      <c r="B147" s="11">
        <v>9458370.7769810315</v>
      </c>
      <c r="C147" s="9"/>
      <c r="D147" s="9">
        <v>2</v>
      </c>
      <c r="E147" s="9"/>
      <c r="F147" s="9"/>
      <c r="G147" s="9"/>
      <c r="H147" s="9"/>
      <c r="I147" s="9"/>
      <c r="J147" s="9"/>
      <c r="K147" s="9"/>
      <c r="M147"/>
      <c r="N147"/>
      <c r="O147"/>
      <c r="P147"/>
      <c r="Q147"/>
      <c r="R147"/>
      <c r="S147"/>
      <c r="T147"/>
      <c r="U147"/>
      <c r="V147"/>
      <c r="W147"/>
    </row>
    <row r="148" spans="1:23" ht="15" x14ac:dyDescent="0.25">
      <c r="A148" s="10" t="s">
        <v>138</v>
      </c>
      <c r="B148" s="11">
        <v>3250166.1924880957</v>
      </c>
      <c r="C148" s="9"/>
      <c r="D148" s="9"/>
      <c r="E148" s="9"/>
      <c r="F148" s="9"/>
      <c r="G148" s="9">
        <v>5</v>
      </c>
      <c r="H148" s="9"/>
      <c r="I148" s="9"/>
      <c r="J148" s="9"/>
      <c r="K148" s="9"/>
      <c r="M148"/>
      <c r="N148"/>
      <c r="O148"/>
      <c r="P148"/>
      <c r="Q148"/>
      <c r="R148"/>
      <c r="S148"/>
      <c r="T148"/>
      <c r="U148"/>
      <c r="V148"/>
      <c r="W148"/>
    </row>
    <row r="149" spans="1:23" ht="15" x14ac:dyDescent="0.25">
      <c r="A149" s="10" t="s">
        <v>139</v>
      </c>
      <c r="B149" s="11">
        <v>7729023.5052783936</v>
      </c>
      <c r="C149" s="9"/>
      <c r="D149" s="9"/>
      <c r="E149" s="9"/>
      <c r="F149" s="9"/>
      <c r="G149" s="9"/>
      <c r="H149" s="9"/>
      <c r="I149" s="9"/>
      <c r="J149" s="9"/>
      <c r="K149" s="9"/>
      <c r="M149"/>
      <c r="N149"/>
      <c r="O149"/>
      <c r="P149"/>
      <c r="Q149"/>
      <c r="R149"/>
      <c r="S149"/>
      <c r="T149"/>
      <c r="U149"/>
      <c r="V149"/>
      <c r="W149"/>
    </row>
    <row r="150" spans="1:23" ht="15" x14ac:dyDescent="0.25">
      <c r="A150" s="10" t="s">
        <v>140</v>
      </c>
      <c r="B150" s="11">
        <v>9398835.1971361041</v>
      </c>
      <c r="C150" s="9"/>
      <c r="D150" s="9"/>
      <c r="E150" s="9"/>
      <c r="F150" s="9"/>
      <c r="G150" s="9">
        <v>5</v>
      </c>
      <c r="H150" s="9"/>
      <c r="I150" s="9"/>
      <c r="J150" s="9"/>
      <c r="K150" s="9"/>
      <c r="M150"/>
      <c r="N150"/>
      <c r="O150"/>
      <c r="P150"/>
      <c r="Q150"/>
      <c r="R150"/>
      <c r="S150"/>
      <c r="T150"/>
      <c r="U150"/>
      <c r="V150"/>
      <c r="W150"/>
    </row>
    <row r="151" spans="1:23" ht="15" x14ac:dyDescent="0.25">
      <c r="A151" s="10" t="s">
        <v>141</v>
      </c>
      <c r="B151" s="11">
        <v>3455152.9314838713</v>
      </c>
      <c r="C151" s="9"/>
      <c r="D151" s="9"/>
      <c r="E151" s="9"/>
      <c r="F151" s="9"/>
      <c r="G151" s="9"/>
      <c r="H151" s="9"/>
      <c r="I151" s="9"/>
      <c r="J151" s="9"/>
      <c r="K151" s="9"/>
      <c r="M151"/>
      <c r="N151"/>
      <c r="O151"/>
      <c r="P151"/>
      <c r="Q151"/>
      <c r="R151"/>
      <c r="S151"/>
      <c r="T151"/>
      <c r="U151"/>
      <c r="V151"/>
      <c r="W151"/>
    </row>
    <row r="152" spans="1:23" ht="15" x14ac:dyDescent="0.25">
      <c r="A152" s="10" t="s">
        <v>142</v>
      </c>
      <c r="B152" s="11">
        <v>1806324.8582868881</v>
      </c>
      <c r="C152" s="9"/>
      <c r="D152" s="9">
        <v>2</v>
      </c>
      <c r="E152" s="9"/>
      <c r="F152" s="9"/>
      <c r="G152" s="9"/>
      <c r="H152" s="9"/>
      <c r="I152" s="9"/>
      <c r="J152" s="9"/>
      <c r="K152" s="9"/>
      <c r="M152"/>
      <c r="N152"/>
      <c r="O152"/>
      <c r="P152"/>
      <c r="Q152"/>
      <c r="R152"/>
      <c r="S152"/>
      <c r="T152"/>
      <c r="U152"/>
      <c r="V152"/>
      <c r="W152"/>
    </row>
    <row r="153" spans="1:23" ht="15" x14ac:dyDescent="0.25">
      <c r="A153" s="10" t="s">
        <v>143</v>
      </c>
      <c r="B153" s="11">
        <v>7896437.9422804313</v>
      </c>
      <c r="C153" s="9"/>
      <c r="D153" s="9">
        <v>2</v>
      </c>
      <c r="E153" s="9">
        <v>3</v>
      </c>
      <c r="F153" s="9"/>
      <c r="G153" s="9">
        <v>5</v>
      </c>
      <c r="H153" s="9"/>
      <c r="I153" s="9"/>
      <c r="J153" s="9"/>
      <c r="K153" s="9">
        <v>9</v>
      </c>
      <c r="M153"/>
      <c r="N153"/>
      <c r="O153"/>
      <c r="P153"/>
      <c r="Q153"/>
      <c r="R153"/>
      <c r="S153"/>
      <c r="T153"/>
      <c r="U153"/>
      <c r="V153"/>
      <c r="W153"/>
    </row>
    <row r="154" spans="1:23" ht="15" x14ac:dyDescent="0.25">
      <c r="A154" s="10" t="s">
        <v>144</v>
      </c>
      <c r="B154" s="11">
        <v>18863239.595796809</v>
      </c>
      <c r="C154" s="9"/>
      <c r="D154" s="9">
        <v>2</v>
      </c>
      <c r="E154" s="9"/>
      <c r="F154" s="9"/>
      <c r="G154" s="9"/>
      <c r="H154" s="9"/>
      <c r="I154" s="9"/>
      <c r="J154" s="9"/>
      <c r="K154" s="9"/>
      <c r="M154"/>
      <c r="N154"/>
      <c r="O154"/>
      <c r="P154"/>
      <c r="Q154"/>
      <c r="R154"/>
      <c r="S154"/>
      <c r="T154"/>
      <c r="U154"/>
      <c r="V154"/>
      <c r="W154"/>
    </row>
    <row r="155" spans="1:23" ht="15" x14ac:dyDescent="0.25">
      <c r="A155" s="10" t="s">
        <v>145</v>
      </c>
      <c r="B155" s="11">
        <v>61171395.644079141</v>
      </c>
      <c r="C155" s="9"/>
      <c r="D155" s="9"/>
      <c r="E155" s="9"/>
      <c r="F155" s="9"/>
      <c r="G155" s="9">
        <v>5</v>
      </c>
      <c r="H155" s="9"/>
      <c r="I155" s="9"/>
      <c r="J155" s="9"/>
      <c r="K155" s="9"/>
      <c r="M155"/>
      <c r="N155"/>
      <c r="O155"/>
      <c r="P155"/>
      <c r="Q155"/>
      <c r="R155"/>
      <c r="S155"/>
      <c r="T155"/>
      <c r="U155"/>
      <c r="V155"/>
      <c r="W155"/>
    </row>
    <row r="156" spans="1:23" ht="15" x14ac:dyDescent="0.25">
      <c r="A156" s="10" t="s">
        <v>146</v>
      </c>
      <c r="B156" s="11">
        <v>13733232.731775431</v>
      </c>
      <c r="C156" s="9"/>
      <c r="D156" s="9"/>
      <c r="E156" s="9">
        <v>3</v>
      </c>
      <c r="F156" s="9"/>
      <c r="G156" s="9">
        <v>5</v>
      </c>
      <c r="H156" s="9"/>
      <c r="I156" s="9"/>
      <c r="J156" s="9"/>
      <c r="K156" s="9">
        <v>9</v>
      </c>
      <c r="M156"/>
      <c r="N156"/>
      <c r="O156"/>
      <c r="P156"/>
      <c r="Q156"/>
      <c r="R156"/>
      <c r="S156"/>
      <c r="T156"/>
      <c r="U156"/>
      <c r="V156"/>
      <c r="W156"/>
    </row>
    <row r="157" spans="1:23" ht="15" x14ac:dyDescent="0.25">
      <c r="A157" s="10" t="s">
        <v>147</v>
      </c>
      <c r="B157" s="11">
        <v>4278675.4670243692</v>
      </c>
      <c r="C157" s="9"/>
      <c r="D157" s="9">
        <v>2</v>
      </c>
      <c r="E157" s="9"/>
      <c r="F157" s="9"/>
      <c r="G157" s="9"/>
      <c r="H157" s="9"/>
      <c r="I157" s="9"/>
      <c r="J157" s="9"/>
      <c r="K157" s="9"/>
      <c r="M157"/>
      <c r="N157"/>
      <c r="O157"/>
      <c r="P157"/>
      <c r="Q157"/>
      <c r="R157"/>
      <c r="S157"/>
      <c r="T157"/>
      <c r="U157"/>
      <c r="V157"/>
      <c r="W157"/>
    </row>
    <row r="158" spans="1:23" ht="15" x14ac:dyDescent="0.25">
      <c r="A158" s="10" t="s">
        <v>148</v>
      </c>
      <c r="B158" s="11">
        <v>5466873.3525520321</v>
      </c>
      <c r="C158" s="9"/>
      <c r="D158" s="9"/>
      <c r="E158" s="9">
        <v>3</v>
      </c>
      <c r="F158" s="9"/>
      <c r="G158" s="9">
        <v>5</v>
      </c>
      <c r="H158" s="9"/>
      <c r="I158" s="9"/>
      <c r="J158" s="9"/>
      <c r="K158" s="9">
        <v>9</v>
      </c>
      <c r="M158"/>
      <c r="N158"/>
      <c r="O158"/>
      <c r="P158"/>
      <c r="Q158"/>
      <c r="R158"/>
      <c r="S158"/>
      <c r="T158"/>
      <c r="U158"/>
      <c r="V158"/>
      <c r="W158"/>
    </row>
    <row r="159" spans="1:23" ht="15" x14ac:dyDescent="0.25">
      <c r="A159" s="10" t="s">
        <v>149</v>
      </c>
      <c r="B159" s="11">
        <v>6852523.5733830351</v>
      </c>
      <c r="C159" s="9"/>
      <c r="D159" s="9"/>
      <c r="E159" s="9"/>
      <c r="F159" s="9"/>
      <c r="G159" s="9"/>
      <c r="H159" s="9"/>
      <c r="I159" s="9"/>
      <c r="J159" s="9"/>
      <c r="K159" s="9"/>
      <c r="M159"/>
      <c r="N159"/>
      <c r="O159"/>
      <c r="P159"/>
      <c r="Q159"/>
      <c r="R159"/>
      <c r="S159"/>
      <c r="T159"/>
      <c r="U159"/>
      <c r="V159"/>
      <c r="W159"/>
    </row>
    <row r="160" spans="1:23" ht="15" x14ac:dyDescent="0.25">
      <c r="A160" s="10" t="s">
        <v>150</v>
      </c>
      <c r="B160" s="11">
        <v>24469522.499191418</v>
      </c>
      <c r="C160" s="9"/>
      <c r="D160" s="9"/>
      <c r="E160" s="9">
        <v>3</v>
      </c>
      <c r="F160" s="9"/>
      <c r="G160" s="9">
        <v>5</v>
      </c>
      <c r="H160" s="9"/>
      <c r="I160" s="9"/>
      <c r="J160" s="9"/>
      <c r="K160" s="9"/>
      <c r="M160"/>
      <c r="N160"/>
      <c r="O160"/>
      <c r="P160"/>
      <c r="Q160"/>
      <c r="R160"/>
      <c r="S160"/>
      <c r="T160"/>
      <c r="U160"/>
      <c r="V160"/>
      <c r="W160"/>
    </row>
    <row r="161" spans="1:23" ht="15" x14ac:dyDescent="0.25">
      <c r="A161" s="10" t="s">
        <v>151</v>
      </c>
      <c r="B161" s="11">
        <v>18133713.547677327</v>
      </c>
      <c r="C161" s="9"/>
      <c r="D161" s="9"/>
      <c r="E161" s="9"/>
      <c r="F161" s="9"/>
      <c r="G161" s="9"/>
      <c r="H161" s="9"/>
      <c r="I161" s="9"/>
      <c r="J161" s="9"/>
      <c r="K161" s="9"/>
      <c r="M161"/>
      <c r="N161"/>
      <c r="O161"/>
      <c r="P161"/>
      <c r="Q161"/>
      <c r="R161"/>
      <c r="S161"/>
      <c r="T161"/>
      <c r="U161"/>
      <c r="V161"/>
      <c r="W161"/>
    </row>
    <row r="162" spans="1:23" ht="15" x14ac:dyDescent="0.25">
      <c r="A162" s="10" t="s">
        <v>152</v>
      </c>
      <c r="B162" s="11">
        <v>10525679.865939112</v>
      </c>
      <c r="C162" s="9"/>
      <c r="D162" s="9"/>
      <c r="E162" s="9"/>
      <c r="F162" s="9"/>
      <c r="G162" s="9"/>
      <c r="H162" s="9"/>
      <c r="I162" s="9"/>
      <c r="J162" s="9"/>
      <c r="K162" s="9"/>
      <c r="M162"/>
      <c r="N162"/>
      <c r="O162"/>
      <c r="P162"/>
      <c r="Q162"/>
      <c r="R162"/>
      <c r="S162"/>
      <c r="T162"/>
      <c r="U162"/>
      <c r="V162"/>
      <c r="W162"/>
    </row>
    <row r="163" spans="1:23" ht="15" x14ac:dyDescent="0.25">
      <c r="A163" s="10" t="s">
        <v>153</v>
      </c>
      <c r="B163" s="11">
        <v>23770935.455055114</v>
      </c>
      <c r="C163" s="9"/>
      <c r="D163" s="9"/>
      <c r="E163" s="9"/>
      <c r="F163" s="9"/>
      <c r="G163" s="9"/>
      <c r="H163" s="9"/>
      <c r="I163" s="9"/>
      <c r="J163" s="9"/>
      <c r="K163" s="9"/>
      <c r="M163"/>
      <c r="N163"/>
      <c r="O163"/>
      <c r="P163"/>
      <c r="Q163"/>
      <c r="R163"/>
      <c r="S163"/>
      <c r="T163"/>
      <c r="U163"/>
      <c r="V163"/>
      <c r="W163"/>
    </row>
    <row r="164" spans="1:23" ht="15" x14ac:dyDescent="0.25">
      <c r="A164" s="10" t="s">
        <v>154</v>
      </c>
      <c r="B164" s="11">
        <v>22811843.600214791</v>
      </c>
      <c r="C164" s="9"/>
      <c r="D164" s="9"/>
      <c r="E164" s="9"/>
      <c r="F164" s="9"/>
      <c r="G164" s="9"/>
      <c r="H164" s="9"/>
      <c r="I164" s="9"/>
      <c r="J164" s="9"/>
      <c r="K164" s="9"/>
      <c r="M164"/>
      <c r="N164"/>
      <c r="O164"/>
      <c r="P164"/>
      <c r="Q164"/>
      <c r="R164"/>
      <c r="S164"/>
      <c r="T164"/>
      <c r="U164"/>
      <c r="V164"/>
      <c r="W164"/>
    </row>
    <row r="165" spans="1:23" ht="15" x14ac:dyDescent="0.25">
      <c r="A165" s="10" t="s">
        <v>155</v>
      </c>
      <c r="B165" s="11">
        <v>137485981.37100631</v>
      </c>
      <c r="C165" s="9"/>
      <c r="D165" s="9"/>
      <c r="E165" s="9"/>
      <c r="F165" s="9"/>
      <c r="G165" s="9"/>
      <c r="H165" s="9"/>
      <c r="I165" s="9"/>
      <c r="J165" s="9"/>
      <c r="K165" s="9"/>
      <c r="M165"/>
      <c r="N165"/>
      <c r="O165"/>
      <c r="P165"/>
      <c r="Q165"/>
      <c r="R165"/>
      <c r="S165"/>
      <c r="T165"/>
      <c r="U165"/>
      <c r="V165"/>
      <c r="W165"/>
    </row>
    <row r="166" spans="1:23" ht="15" x14ac:dyDescent="0.25">
      <c r="A166" s="10" t="s">
        <v>156</v>
      </c>
      <c r="B166" s="11">
        <v>4078781.4722160604</v>
      </c>
      <c r="C166" s="9"/>
      <c r="D166" s="9"/>
      <c r="E166" s="9"/>
      <c r="F166" s="9"/>
      <c r="G166" s="9"/>
      <c r="H166" s="9"/>
      <c r="I166" s="9"/>
      <c r="J166" s="9"/>
      <c r="K166" s="9"/>
      <c r="M166"/>
      <c r="N166"/>
      <c r="O166"/>
      <c r="P166"/>
      <c r="Q166"/>
      <c r="R166"/>
      <c r="S166"/>
      <c r="T166"/>
      <c r="U166"/>
      <c r="V166"/>
      <c r="W166"/>
    </row>
    <row r="167" spans="1:23" ht="15" x14ac:dyDescent="0.25">
      <c r="A167" s="10" t="s">
        <v>157</v>
      </c>
      <c r="B167" s="11">
        <v>2403183.0473311138</v>
      </c>
      <c r="C167" s="9"/>
      <c r="D167" s="9"/>
      <c r="E167" s="9"/>
      <c r="F167" s="9"/>
      <c r="G167" s="9"/>
      <c r="H167" s="9"/>
      <c r="I167" s="9"/>
      <c r="J167" s="9"/>
      <c r="K167" s="9"/>
      <c r="M167"/>
      <c r="N167"/>
      <c r="O167"/>
      <c r="P167"/>
      <c r="Q167"/>
      <c r="R167"/>
      <c r="S167"/>
      <c r="T167"/>
      <c r="U167"/>
      <c r="V167"/>
      <c r="W167"/>
    </row>
    <row r="168" spans="1:23" ht="15" x14ac:dyDescent="0.25">
      <c r="A168" s="10" t="s">
        <v>158</v>
      </c>
      <c r="B168" s="11">
        <v>5921782.3650770383</v>
      </c>
      <c r="C168" s="9"/>
      <c r="D168" s="9"/>
      <c r="E168" s="9"/>
      <c r="F168" s="9"/>
      <c r="G168" s="9"/>
      <c r="H168" s="9"/>
      <c r="I168" s="9"/>
      <c r="J168" s="9"/>
      <c r="K168" s="9"/>
      <c r="M168"/>
      <c r="N168"/>
      <c r="O168"/>
      <c r="P168"/>
      <c r="Q168"/>
      <c r="R168"/>
      <c r="S168"/>
      <c r="T168"/>
      <c r="U168"/>
      <c r="V168"/>
      <c r="W168"/>
    </row>
    <row r="169" spans="1:23" ht="15" x14ac:dyDescent="0.25">
      <c r="A169" s="10" t="s">
        <v>159</v>
      </c>
      <c r="B169" s="11">
        <v>4714728.4046732709</v>
      </c>
      <c r="C169" s="9"/>
      <c r="D169" s="9"/>
      <c r="E169" s="9"/>
      <c r="F169" s="9"/>
      <c r="G169" s="9"/>
      <c r="H169" s="9"/>
      <c r="I169" s="9"/>
      <c r="J169" s="9"/>
      <c r="K169" s="9"/>
      <c r="M169"/>
      <c r="N169"/>
      <c r="O169"/>
      <c r="P169"/>
      <c r="Q169"/>
      <c r="R169"/>
      <c r="S169"/>
      <c r="T169"/>
      <c r="U169"/>
      <c r="V169"/>
      <c r="W169"/>
    </row>
    <row r="170" spans="1:23" ht="15" x14ac:dyDescent="0.25">
      <c r="A170" s="10" t="s">
        <v>160</v>
      </c>
      <c r="B170" s="11">
        <v>1473581.1609964778</v>
      </c>
      <c r="C170" s="9"/>
      <c r="D170" s="9"/>
      <c r="E170" s="9"/>
      <c r="F170" s="9"/>
      <c r="G170" s="9"/>
      <c r="H170" s="9"/>
      <c r="I170" s="9"/>
      <c r="J170" s="9"/>
      <c r="K170" s="9"/>
      <c r="M170"/>
      <c r="N170"/>
      <c r="O170"/>
      <c r="P170"/>
      <c r="Q170"/>
      <c r="R170"/>
      <c r="S170"/>
      <c r="T170"/>
      <c r="U170"/>
      <c r="V170"/>
      <c r="W170"/>
    </row>
    <row r="171" spans="1:23" ht="15" x14ac:dyDescent="0.25">
      <c r="A171" s="10" t="s">
        <v>161</v>
      </c>
      <c r="B171" s="11">
        <v>13576203.093526762</v>
      </c>
      <c r="C171" s="9"/>
      <c r="D171" s="9"/>
      <c r="E171" s="9"/>
      <c r="F171" s="9"/>
      <c r="G171" s="9"/>
      <c r="H171" s="9"/>
      <c r="I171" s="9"/>
      <c r="J171" s="9"/>
      <c r="K171" s="9"/>
      <c r="M171"/>
      <c r="N171"/>
      <c r="O171"/>
      <c r="P171"/>
      <c r="Q171"/>
      <c r="R171"/>
      <c r="S171"/>
      <c r="T171"/>
      <c r="U171"/>
      <c r="V171"/>
      <c r="W171"/>
    </row>
    <row r="172" spans="1:23" ht="15" x14ac:dyDescent="0.25">
      <c r="A172" s="10" t="s">
        <v>162</v>
      </c>
      <c r="B172" s="11">
        <v>12107967.436068045</v>
      </c>
      <c r="C172" s="9"/>
      <c r="D172" s="9"/>
      <c r="E172" s="9"/>
      <c r="F172" s="9"/>
      <c r="G172" s="9"/>
      <c r="H172" s="9"/>
      <c r="I172" s="9"/>
      <c r="J172" s="9"/>
      <c r="K172" s="9"/>
      <c r="M172"/>
      <c r="N172"/>
      <c r="O172"/>
      <c r="P172"/>
      <c r="Q172"/>
      <c r="R172"/>
      <c r="S172"/>
      <c r="T172"/>
      <c r="U172"/>
      <c r="V172"/>
      <c r="W172"/>
    </row>
    <row r="173" spans="1:23" ht="15" x14ac:dyDescent="0.25">
      <c r="A173" s="10" t="s">
        <v>163</v>
      </c>
      <c r="B173" s="11">
        <v>5608208.4857986756</v>
      </c>
      <c r="C173" s="9"/>
      <c r="D173" s="9"/>
      <c r="E173" s="9"/>
      <c r="F173" s="9"/>
      <c r="G173" s="9"/>
      <c r="H173" s="9"/>
      <c r="I173" s="9"/>
      <c r="J173" s="9"/>
      <c r="K173" s="9"/>
      <c r="M173"/>
      <c r="N173"/>
      <c r="O173"/>
      <c r="P173"/>
      <c r="Q173"/>
      <c r="R173"/>
      <c r="S173"/>
      <c r="T173"/>
      <c r="U173"/>
      <c r="V173"/>
      <c r="W173"/>
    </row>
    <row r="174" spans="1:23" ht="15" x14ac:dyDescent="0.25">
      <c r="A174" s="10" t="s">
        <v>164</v>
      </c>
      <c r="B174" s="11">
        <v>9446491.7357648239</v>
      </c>
      <c r="C174" s="9"/>
      <c r="D174" s="9"/>
      <c r="E174" s="9"/>
      <c r="F174" s="9"/>
      <c r="G174" s="9"/>
      <c r="H174" s="9"/>
      <c r="I174" s="9"/>
      <c r="J174" s="9"/>
      <c r="K174" s="9"/>
      <c r="M174"/>
      <c r="N174"/>
      <c r="O174"/>
      <c r="P174"/>
      <c r="Q174"/>
      <c r="R174"/>
      <c r="S174"/>
      <c r="T174"/>
      <c r="U174"/>
      <c r="V174"/>
      <c r="W174"/>
    </row>
    <row r="175" spans="1:23" ht="15" x14ac:dyDescent="0.25">
      <c r="A175" s="10" t="s">
        <v>165</v>
      </c>
      <c r="B175" s="11">
        <v>6809697.1960368287</v>
      </c>
      <c r="C175" s="9"/>
      <c r="D175" s="9"/>
      <c r="E175" s="9"/>
      <c r="F175" s="9"/>
      <c r="G175" s="9"/>
      <c r="H175" s="9"/>
      <c r="I175" s="9"/>
      <c r="J175" s="9"/>
      <c r="K175" s="9"/>
      <c r="M175"/>
      <c r="N175"/>
      <c r="O175"/>
      <c r="P175"/>
      <c r="Q175"/>
      <c r="R175"/>
      <c r="S175"/>
      <c r="T175"/>
      <c r="U175"/>
      <c r="V175"/>
      <c r="W175"/>
    </row>
    <row r="176" spans="1:23" ht="15" x14ac:dyDescent="0.25">
      <c r="A176" s="10" t="s">
        <v>166</v>
      </c>
      <c r="B176" s="11">
        <v>10573352.347904928</v>
      </c>
      <c r="C176" s="9"/>
      <c r="D176" s="9"/>
      <c r="E176" s="9"/>
      <c r="F176" s="9"/>
      <c r="G176" s="9"/>
      <c r="H176" s="9"/>
      <c r="I176" s="9"/>
      <c r="J176" s="9"/>
      <c r="K176" s="9"/>
      <c r="M176"/>
      <c r="N176"/>
      <c r="O176"/>
      <c r="P176"/>
      <c r="Q176"/>
      <c r="R176"/>
      <c r="S176"/>
      <c r="T176"/>
      <c r="U176"/>
      <c r="V176"/>
      <c r="W176"/>
    </row>
    <row r="177" spans="1:23" ht="15" x14ac:dyDescent="0.25">
      <c r="A177" s="10" t="s">
        <v>167</v>
      </c>
      <c r="B177" s="11">
        <v>7045109.8385037286</v>
      </c>
      <c r="C177" s="9"/>
      <c r="D177" s="9"/>
      <c r="E177" s="9"/>
      <c r="F177" s="9"/>
      <c r="G177" s="9"/>
      <c r="H177" s="9"/>
      <c r="I177" s="9"/>
      <c r="J177" s="9"/>
      <c r="K177" s="9"/>
      <c r="M177"/>
      <c r="N177"/>
      <c r="O177"/>
      <c r="P177"/>
      <c r="Q177"/>
      <c r="R177"/>
      <c r="S177"/>
      <c r="T177"/>
      <c r="U177"/>
      <c r="V177"/>
      <c r="W177"/>
    </row>
    <row r="178" spans="1:23" ht="15" x14ac:dyDescent="0.25">
      <c r="A178" s="10" t="s">
        <v>168</v>
      </c>
      <c r="B178" s="11">
        <v>6271920.3250496946</v>
      </c>
      <c r="C178" s="9"/>
      <c r="D178" s="9"/>
      <c r="E178" s="9"/>
      <c r="F178" s="9"/>
      <c r="G178" s="9"/>
      <c r="H178" s="9"/>
      <c r="I178" s="9"/>
      <c r="J178" s="9"/>
      <c r="K178" s="9"/>
      <c r="M178"/>
      <c r="N178"/>
      <c r="O178"/>
      <c r="P178"/>
      <c r="Q178"/>
      <c r="R178"/>
      <c r="S178"/>
      <c r="T178"/>
      <c r="U178"/>
      <c r="V178"/>
      <c r="W178"/>
    </row>
    <row r="179" spans="1:23" ht="15" x14ac:dyDescent="0.25">
      <c r="A179" s="10" t="s">
        <v>169</v>
      </c>
      <c r="B179" s="11">
        <v>5065883.5478662876</v>
      </c>
      <c r="C179" s="9"/>
      <c r="D179" s="9"/>
      <c r="E179" s="9"/>
      <c r="F179" s="9"/>
      <c r="G179" s="9"/>
      <c r="H179" s="9"/>
      <c r="I179" s="9"/>
      <c r="J179" s="9"/>
      <c r="K179" s="9"/>
      <c r="M179"/>
      <c r="N179"/>
      <c r="O179"/>
      <c r="P179"/>
      <c r="Q179"/>
      <c r="R179"/>
      <c r="S179"/>
      <c r="T179"/>
      <c r="U179"/>
      <c r="V179"/>
      <c r="W179"/>
    </row>
    <row r="180" spans="1:23" ht="15" x14ac:dyDescent="0.25">
      <c r="A180" s="10" t="s">
        <v>170</v>
      </c>
      <c r="B180" s="11">
        <v>24547507.811976805</v>
      </c>
      <c r="C180" s="9"/>
      <c r="D180" s="9"/>
      <c r="E180" s="9"/>
      <c r="F180" s="9"/>
      <c r="G180" s="9"/>
      <c r="H180" s="9"/>
      <c r="I180" s="9"/>
      <c r="J180" s="9"/>
      <c r="K180" s="9"/>
      <c r="M180"/>
      <c r="N180"/>
      <c r="O180"/>
      <c r="P180"/>
      <c r="Q180"/>
      <c r="R180"/>
      <c r="S180"/>
      <c r="T180"/>
      <c r="U180"/>
      <c r="V180"/>
      <c r="W180"/>
    </row>
    <row r="181" spans="1:23" ht="15" x14ac:dyDescent="0.25">
      <c r="A181" s="10" t="s">
        <v>171</v>
      </c>
      <c r="B181" s="11">
        <v>7102791.0943174995</v>
      </c>
      <c r="C181" s="9"/>
      <c r="D181" s="9"/>
      <c r="E181" s="9"/>
      <c r="F181" s="9"/>
      <c r="G181" s="9"/>
      <c r="H181" s="9"/>
      <c r="I181" s="9"/>
      <c r="J181" s="9"/>
      <c r="K181" s="9"/>
      <c r="M181"/>
      <c r="N181"/>
      <c r="O181"/>
      <c r="P181"/>
      <c r="Q181"/>
      <c r="R181"/>
      <c r="S181"/>
      <c r="T181"/>
      <c r="U181"/>
      <c r="V181"/>
      <c r="W181"/>
    </row>
    <row r="182" spans="1:23" ht="15" x14ac:dyDescent="0.25">
      <c r="A182" s="10" t="s">
        <v>172</v>
      </c>
      <c r="B182" s="11">
        <v>72739159.055254579</v>
      </c>
      <c r="C182" s="9"/>
      <c r="D182" s="9"/>
      <c r="E182" s="9"/>
      <c r="F182" s="9"/>
      <c r="G182" s="9"/>
      <c r="H182" s="9"/>
      <c r="I182" s="9"/>
      <c r="J182" s="9"/>
      <c r="K182" s="9"/>
      <c r="M182"/>
      <c r="N182"/>
      <c r="O182"/>
      <c r="P182"/>
      <c r="Q182"/>
      <c r="R182"/>
      <c r="S182"/>
      <c r="T182"/>
      <c r="U182"/>
      <c r="V182"/>
      <c r="W182"/>
    </row>
    <row r="183" spans="1:23" ht="15" x14ac:dyDescent="0.25">
      <c r="A183" s="10" t="s">
        <v>173</v>
      </c>
      <c r="B183" s="11">
        <v>6959807.7831380535</v>
      </c>
      <c r="C183" s="9"/>
      <c r="D183" s="9"/>
      <c r="E183" s="9"/>
      <c r="F183" s="9"/>
      <c r="G183" s="9"/>
      <c r="H183" s="9"/>
      <c r="I183" s="9"/>
      <c r="J183" s="9"/>
      <c r="K183" s="9"/>
      <c r="M183"/>
      <c r="N183"/>
      <c r="O183"/>
      <c r="P183"/>
      <c r="Q183"/>
      <c r="R183"/>
      <c r="S183"/>
      <c r="T183"/>
      <c r="U183"/>
      <c r="V183"/>
      <c r="W183"/>
    </row>
    <row r="184" spans="1:23" ht="15" x14ac:dyDescent="0.25">
      <c r="A184" s="10" t="s">
        <v>174</v>
      </c>
      <c r="B184" s="11">
        <v>9173993.0467968602</v>
      </c>
      <c r="C184" s="9"/>
      <c r="D184" s="9"/>
      <c r="E184" s="9"/>
      <c r="F184" s="9"/>
      <c r="G184" s="9"/>
      <c r="H184" s="9"/>
      <c r="I184" s="9"/>
      <c r="J184" s="9"/>
      <c r="K184" s="9"/>
      <c r="M184"/>
      <c r="N184"/>
      <c r="O184"/>
      <c r="P184"/>
      <c r="Q184"/>
      <c r="R184"/>
      <c r="S184"/>
      <c r="T184"/>
      <c r="U184"/>
      <c r="V184"/>
      <c r="W184"/>
    </row>
    <row r="185" spans="1:23" ht="15" x14ac:dyDescent="0.25">
      <c r="A185" s="10" t="s">
        <v>175</v>
      </c>
      <c r="B185" s="11">
        <v>7794419.5983421467</v>
      </c>
      <c r="C185" s="9"/>
      <c r="D185" s="9"/>
      <c r="E185" s="9"/>
      <c r="F185" s="9"/>
      <c r="G185" s="9"/>
      <c r="H185" s="9"/>
      <c r="I185" s="9"/>
      <c r="J185" s="9"/>
      <c r="K185" s="9"/>
      <c r="M185"/>
      <c r="N185"/>
      <c r="O185"/>
      <c r="P185"/>
      <c r="Q185"/>
      <c r="R185"/>
      <c r="S185"/>
      <c r="T185"/>
      <c r="U185"/>
      <c r="V185"/>
      <c r="W185"/>
    </row>
    <row r="186" spans="1:23" ht="15" x14ac:dyDescent="0.25">
      <c r="A186" s="10" t="s">
        <v>176</v>
      </c>
      <c r="B186" s="11">
        <v>15586404.395628719</v>
      </c>
      <c r="C186" s="9"/>
      <c r="D186" s="9"/>
      <c r="E186" s="9"/>
      <c r="F186" s="9"/>
      <c r="G186" s="9"/>
      <c r="H186" s="9"/>
      <c r="I186" s="9"/>
      <c r="J186" s="9"/>
      <c r="K186" s="9"/>
      <c r="M186"/>
      <c r="N186"/>
      <c r="O186"/>
      <c r="P186"/>
      <c r="Q186"/>
      <c r="R186"/>
      <c r="S186"/>
      <c r="T186"/>
      <c r="U186"/>
      <c r="V186"/>
      <c r="W186"/>
    </row>
    <row r="187" spans="1:23" ht="15" x14ac:dyDescent="0.25">
      <c r="A187" s="10" t="s">
        <v>177</v>
      </c>
      <c r="B187" s="11">
        <v>7431985.2615381088</v>
      </c>
      <c r="C187" s="9"/>
      <c r="D187" s="9"/>
      <c r="E187" s="9"/>
      <c r="F187" s="9"/>
      <c r="G187" s="9"/>
      <c r="H187" s="9"/>
      <c r="I187" s="9"/>
      <c r="J187" s="9"/>
      <c r="K187" s="9"/>
      <c r="M187"/>
      <c r="N187"/>
      <c r="O187"/>
      <c r="P187"/>
      <c r="Q187"/>
      <c r="R187"/>
      <c r="S187"/>
      <c r="T187"/>
      <c r="U187"/>
      <c r="V187"/>
      <c r="W187"/>
    </row>
    <row r="188" spans="1:23" ht="15" x14ac:dyDescent="0.25">
      <c r="A188" s="10" t="s">
        <v>178</v>
      </c>
      <c r="B188" s="11">
        <v>22784154.294938043</v>
      </c>
      <c r="C188" s="9"/>
      <c r="D188" s="9"/>
      <c r="E188" s="9"/>
      <c r="F188" s="9"/>
      <c r="G188" s="9"/>
      <c r="H188" s="9"/>
      <c r="I188" s="9"/>
      <c r="J188" s="9"/>
      <c r="K188" s="9"/>
      <c r="M188"/>
      <c r="N188"/>
      <c r="O188"/>
      <c r="P188"/>
      <c r="Q188"/>
      <c r="R188"/>
      <c r="S188"/>
      <c r="T188"/>
      <c r="U188"/>
      <c r="V188"/>
      <c r="W188"/>
    </row>
    <row r="189" spans="1:23" ht="15" x14ac:dyDescent="0.25">
      <c r="A189" s="10" t="s">
        <v>179</v>
      </c>
      <c r="B189" s="11">
        <v>22312694.501140673</v>
      </c>
      <c r="C189" s="9"/>
      <c r="D189" s="9"/>
      <c r="E189" s="9"/>
      <c r="F189" s="9"/>
      <c r="G189" s="9">
        <v>5</v>
      </c>
      <c r="H189" s="9"/>
      <c r="I189" s="9"/>
      <c r="J189" s="9"/>
      <c r="K189" s="9"/>
      <c r="M189"/>
      <c r="N189"/>
      <c r="O189"/>
      <c r="P189"/>
      <c r="Q189"/>
      <c r="R189"/>
      <c r="S189"/>
      <c r="T189"/>
      <c r="U189"/>
      <c r="V189"/>
      <c r="W189"/>
    </row>
    <row r="190" spans="1:23" ht="15" x14ac:dyDescent="0.25">
      <c r="A190" s="10" t="s">
        <v>180</v>
      </c>
      <c r="B190" s="11">
        <v>17012122.172819044</v>
      </c>
      <c r="C190" s="9"/>
      <c r="D190" s="9"/>
      <c r="E190" s="9"/>
      <c r="F190" s="9"/>
      <c r="G190" s="9"/>
      <c r="H190" s="9"/>
      <c r="I190" s="9"/>
      <c r="J190" s="9"/>
      <c r="K190" s="9"/>
      <c r="M190"/>
      <c r="N190"/>
      <c r="O190"/>
      <c r="P190"/>
      <c r="Q190"/>
      <c r="R190"/>
      <c r="S190"/>
      <c r="T190"/>
      <c r="U190"/>
      <c r="V190"/>
      <c r="W190"/>
    </row>
    <row r="191" spans="1:23" ht="15" x14ac:dyDescent="0.25">
      <c r="A191" s="10" t="s">
        <v>181</v>
      </c>
      <c r="B191" s="11">
        <v>10751884.087039039</v>
      </c>
      <c r="C191" s="9"/>
      <c r="D191" s="9"/>
      <c r="E191" s="9"/>
      <c r="F191" s="9"/>
      <c r="G191" s="9"/>
      <c r="H191" s="9"/>
      <c r="I191" s="9"/>
      <c r="J191" s="9"/>
      <c r="K191" s="9"/>
      <c r="M191"/>
      <c r="N191"/>
      <c r="O191"/>
      <c r="P191"/>
      <c r="Q191"/>
      <c r="R191"/>
      <c r="S191"/>
      <c r="T191"/>
      <c r="U191"/>
      <c r="V191"/>
      <c r="W191"/>
    </row>
    <row r="192" spans="1:23" ht="15" x14ac:dyDescent="0.25">
      <c r="A192" s="10" t="s">
        <v>182</v>
      </c>
      <c r="B192" s="11">
        <v>6321890.3744298415</v>
      </c>
      <c r="C192" s="9"/>
      <c r="D192" s="9"/>
      <c r="E192" s="9"/>
      <c r="F192" s="9"/>
      <c r="G192" s="9"/>
      <c r="H192" s="9"/>
      <c r="I192" s="9"/>
      <c r="J192" s="9"/>
      <c r="K192" s="9"/>
      <c r="M192"/>
      <c r="N192"/>
      <c r="O192"/>
      <c r="P192"/>
      <c r="Q192"/>
      <c r="R192"/>
      <c r="S192"/>
      <c r="T192"/>
      <c r="U192"/>
      <c r="V192"/>
      <c r="W192"/>
    </row>
    <row r="193" spans="1:23" ht="15" x14ac:dyDescent="0.25">
      <c r="A193" s="10" t="s">
        <v>183</v>
      </c>
      <c r="B193" s="11">
        <v>4103376.1151917386</v>
      </c>
      <c r="C193" s="9"/>
      <c r="D193" s="9"/>
      <c r="E193" s="9"/>
      <c r="F193" s="9"/>
      <c r="G193" s="9"/>
      <c r="H193" s="9"/>
      <c r="I193" s="9"/>
      <c r="J193" s="9"/>
      <c r="K193" s="9"/>
      <c r="M193"/>
      <c r="N193"/>
      <c r="O193"/>
      <c r="P193"/>
      <c r="Q193"/>
      <c r="R193"/>
      <c r="S193"/>
      <c r="T193"/>
      <c r="U193"/>
      <c r="V193"/>
      <c r="W193"/>
    </row>
    <row r="194" spans="1:23" ht="15" x14ac:dyDescent="0.25">
      <c r="A194" s="10" t="s">
        <v>184</v>
      </c>
      <c r="B194" s="11">
        <v>10187579.821133886</v>
      </c>
      <c r="C194" s="9"/>
      <c r="D194" s="9"/>
      <c r="E194" s="9"/>
      <c r="F194" s="9"/>
      <c r="G194" s="9"/>
      <c r="H194" s="9"/>
      <c r="I194" s="9"/>
      <c r="J194" s="9"/>
      <c r="K194" s="9"/>
      <c r="M194"/>
      <c r="N194"/>
      <c r="O194"/>
      <c r="P194"/>
      <c r="Q194"/>
      <c r="R194"/>
      <c r="S194"/>
      <c r="T194"/>
      <c r="U194"/>
      <c r="V194"/>
      <c r="W194"/>
    </row>
    <row r="195" spans="1:23" ht="15" x14ac:dyDescent="0.25">
      <c r="A195" s="10" t="s">
        <v>185</v>
      </c>
      <c r="B195" s="11">
        <v>5900934.9652071353</v>
      </c>
      <c r="C195" s="9"/>
      <c r="D195" s="9"/>
      <c r="E195" s="9"/>
      <c r="F195" s="9"/>
      <c r="G195" s="9"/>
      <c r="H195" s="9"/>
      <c r="I195" s="9"/>
      <c r="J195" s="9"/>
      <c r="K195" s="9"/>
      <c r="M195"/>
      <c r="N195"/>
      <c r="O195"/>
      <c r="P195"/>
      <c r="Q195"/>
      <c r="R195"/>
      <c r="S195"/>
      <c r="T195"/>
      <c r="U195"/>
      <c r="V195"/>
      <c r="W195"/>
    </row>
    <row r="196" spans="1:23" ht="15" x14ac:dyDescent="0.25">
      <c r="A196" s="10" t="s">
        <v>186</v>
      </c>
      <c r="B196" s="11">
        <v>10236479.076852739</v>
      </c>
      <c r="C196" s="9"/>
      <c r="D196" s="9"/>
      <c r="E196" s="9"/>
      <c r="F196" s="9"/>
      <c r="G196" s="9"/>
      <c r="H196" s="9"/>
      <c r="I196" s="9"/>
      <c r="J196" s="9"/>
      <c r="K196" s="9"/>
      <c r="M196"/>
      <c r="N196"/>
      <c r="O196"/>
      <c r="P196"/>
      <c r="Q196"/>
      <c r="R196"/>
      <c r="S196"/>
      <c r="T196"/>
      <c r="U196"/>
      <c r="V196"/>
      <c r="W196"/>
    </row>
    <row r="197" spans="1:23" ht="15" x14ac:dyDescent="0.25">
      <c r="A197" s="10" t="s">
        <v>187</v>
      </c>
      <c r="B197" s="11">
        <v>3514600.4748029551</v>
      </c>
      <c r="C197" s="9"/>
      <c r="D197" s="9"/>
      <c r="E197" s="9"/>
      <c r="F197" s="9"/>
      <c r="G197" s="9"/>
      <c r="H197" s="9"/>
      <c r="I197" s="9"/>
      <c r="J197" s="9"/>
      <c r="K197" s="9"/>
      <c r="M197"/>
      <c r="N197"/>
      <c r="O197"/>
      <c r="P197"/>
      <c r="Q197"/>
      <c r="R197"/>
      <c r="S197"/>
      <c r="T197"/>
      <c r="U197"/>
      <c r="V197"/>
      <c r="W197"/>
    </row>
    <row r="198" spans="1:23" ht="15" x14ac:dyDescent="0.25">
      <c r="A198" s="10" t="s">
        <v>188</v>
      </c>
      <c r="B198" s="11">
        <v>8294028.3986114729</v>
      </c>
      <c r="C198" s="9"/>
      <c r="D198" s="9"/>
      <c r="E198" s="9"/>
      <c r="F198" s="9"/>
      <c r="G198" s="9"/>
      <c r="H198" s="9"/>
      <c r="I198" s="9"/>
      <c r="J198" s="9"/>
      <c r="K198" s="9"/>
      <c r="M198"/>
      <c r="N198"/>
      <c r="O198"/>
      <c r="P198"/>
      <c r="Q198"/>
      <c r="R198"/>
      <c r="S198"/>
      <c r="T198"/>
      <c r="U198"/>
      <c r="V198"/>
      <c r="W198"/>
    </row>
    <row r="199" spans="1:23" ht="15" x14ac:dyDescent="0.25">
      <c r="A199" s="10" t="s">
        <v>189</v>
      </c>
      <c r="B199" s="11">
        <v>3683534.8597280337</v>
      </c>
      <c r="C199" s="9"/>
      <c r="D199" s="9"/>
      <c r="E199" s="9"/>
      <c r="F199" s="9"/>
      <c r="G199" s="9"/>
      <c r="H199" s="9"/>
      <c r="I199" s="9"/>
      <c r="J199" s="9"/>
      <c r="K199" s="9"/>
      <c r="M199"/>
      <c r="N199"/>
      <c r="O199"/>
      <c r="P199"/>
      <c r="Q199"/>
      <c r="R199"/>
      <c r="S199"/>
      <c r="T199"/>
      <c r="U199"/>
      <c r="V199"/>
      <c r="W199"/>
    </row>
    <row r="200" spans="1:23" ht="15" x14ac:dyDescent="0.25">
      <c r="A200" s="10" t="s">
        <v>190</v>
      </c>
      <c r="B200" s="11">
        <v>4554924.9128689338</v>
      </c>
      <c r="C200" s="9"/>
      <c r="D200" s="9"/>
      <c r="E200" s="9"/>
      <c r="F200" s="9"/>
      <c r="G200" s="9"/>
      <c r="H200" s="9"/>
      <c r="I200" s="9"/>
      <c r="J200" s="9"/>
      <c r="K200" s="9"/>
      <c r="M200"/>
      <c r="N200"/>
      <c r="O200"/>
      <c r="P200"/>
      <c r="Q200"/>
      <c r="R200"/>
      <c r="S200"/>
      <c r="T200"/>
      <c r="U200"/>
      <c r="V200"/>
      <c r="W200"/>
    </row>
    <row r="201" spans="1:23" ht="15" x14ac:dyDescent="0.25">
      <c r="A201" s="10" t="s">
        <v>191</v>
      </c>
      <c r="B201" s="11">
        <v>7518405.0110079087</v>
      </c>
      <c r="C201" s="9"/>
      <c r="D201" s="9"/>
      <c r="E201" s="9"/>
      <c r="F201" s="9"/>
      <c r="G201" s="9"/>
      <c r="H201" s="9"/>
      <c r="I201" s="9"/>
      <c r="J201" s="9"/>
      <c r="K201" s="9"/>
      <c r="M201"/>
      <c r="N201"/>
      <c r="O201"/>
      <c r="P201"/>
      <c r="Q201"/>
      <c r="R201"/>
      <c r="S201"/>
      <c r="T201"/>
      <c r="U201"/>
      <c r="V201"/>
      <c r="W201"/>
    </row>
    <row r="202" spans="1:23" ht="15" x14ac:dyDescent="0.25">
      <c r="A202" s="10" t="s">
        <v>192</v>
      </c>
      <c r="B202" s="11">
        <v>17191383.972996101</v>
      </c>
      <c r="C202" s="9"/>
      <c r="D202" s="9"/>
      <c r="E202" s="9"/>
      <c r="F202" s="9"/>
      <c r="G202" s="9"/>
      <c r="H202" s="9"/>
      <c r="I202" s="9"/>
      <c r="J202" s="9"/>
      <c r="K202" s="9"/>
      <c r="M202"/>
      <c r="N202"/>
      <c r="O202"/>
      <c r="P202"/>
      <c r="Q202"/>
      <c r="R202"/>
      <c r="S202"/>
      <c r="T202"/>
      <c r="U202"/>
      <c r="V202"/>
      <c r="W202"/>
    </row>
    <row r="203" spans="1:23" ht="15" x14ac:dyDescent="0.25">
      <c r="A203" s="10" t="s">
        <v>193</v>
      </c>
      <c r="B203" s="11">
        <v>6492392.5946106268</v>
      </c>
      <c r="C203" s="9"/>
      <c r="D203" s="9"/>
      <c r="E203" s="9"/>
      <c r="F203" s="9"/>
      <c r="G203" s="9"/>
      <c r="H203" s="9"/>
      <c r="I203" s="9"/>
      <c r="J203" s="9"/>
      <c r="K203" s="9"/>
      <c r="M203"/>
      <c r="N203"/>
      <c r="O203"/>
      <c r="P203"/>
      <c r="Q203"/>
      <c r="R203"/>
      <c r="S203"/>
      <c r="T203"/>
      <c r="U203"/>
      <c r="V203"/>
      <c r="W203"/>
    </row>
    <row r="204" spans="1:23" ht="15" x14ac:dyDescent="0.25">
      <c r="A204" s="10" t="s">
        <v>194</v>
      </c>
      <c r="B204" s="11">
        <v>11798015.918286946</v>
      </c>
      <c r="C204" s="9"/>
      <c r="D204" s="9"/>
      <c r="E204" s="9"/>
      <c r="F204" s="9"/>
      <c r="G204" s="9"/>
      <c r="H204" s="9"/>
      <c r="I204" s="9"/>
      <c r="J204" s="9"/>
      <c r="K204" s="9"/>
      <c r="M204"/>
      <c r="N204"/>
      <c r="O204"/>
      <c r="P204"/>
      <c r="Q204"/>
      <c r="R204"/>
      <c r="S204"/>
      <c r="T204"/>
      <c r="U204"/>
      <c r="V204"/>
      <c r="W204"/>
    </row>
    <row r="205" spans="1:23" ht="15" x14ac:dyDescent="0.25">
      <c r="A205" s="10" t="s">
        <v>195</v>
      </c>
      <c r="B205" s="11">
        <v>3875119.4482262474</v>
      </c>
      <c r="C205" s="9"/>
      <c r="D205" s="9"/>
      <c r="E205" s="9"/>
      <c r="F205" s="9"/>
      <c r="G205" s="9"/>
      <c r="H205" s="9"/>
      <c r="I205" s="9"/>
      <c r="J205" s="9"/>
      <c r="K205" s="9"/>
      <c r="M205"/>
      <c r="N205"/>
      <c r="O205"/>
      <c r="P205"/>
      <c r="Q205"/>
      <c r="R205"/>
      <c r="S205"/>
      <c r="T205"/>
      <c r="U205"/>
      <c r="V205"/>
      <c r="W205"/>
    </row>
    <row r="206" spans="1:23" ht="15" x14ac:dyDescent="0.25">
      <c r="A206" s="10" t="s">
        <v>196</v>
      </c>
      <c r="B206" s="11">
        <v>7133776.986473348</v>
      </c>
      <c r="C206" s="9"/>
      <c r="D206" s="9"/>
      <c r="E206" s="9"/>
      <c r="F206" s="9"/>
      <c r="G206" s="9"/>
      <c r="H206" s="9"/>
      <c r="I206" s="9"/>
      <c r="J206" s="9"/>
      <c r="K206" s="9"/>
      <c r="M206"/>
      <c r="N206"/>
      <c r="O206"/>
      <c r="P206"/>
      <c r="Q206"/>
      <c r="R206"/>
      <c r="S206"/>
      <c r="T206"/>
      <c r="U206"/>
      <c r="V206"/>
      <c r="W206"/>
    </row>
    <row r="207" spans="1:23" ht="15" x14ac:dyDescent="0.25">
      <c r="A207" s="10" t="s">
        <v>197</v>
      </c>
      <c r="B207" s="11">
        <v>28302039.640840638</v>
      </c>
      <c r="C207" s="9"/>
      <c r="D207" s="9"/>
      <c r="E207" s="9"/>
      <c r="F207" s="9"/>
      <c r="G207" s="9"/>
      <c r="H207" s="9"/>
      <c r="I207" s="9"/>
      <c r="J207" s="9"/>
      <c r="K207" s="9"/>
      <c r="M207"/>
      <c r="N207"/>
      <c r="O207"/>
      <c r="P207"/>
      <c r="Q207"/>
      <c r="R207"/>
      <c r="S207"/>
      <c r="T207"/>
      <c r="U207"/>
      <c r="V207"/>
      <c r="W207"/>
    </row>
    <row r="208" spans="1:23" ht="15" x14ac:dyDescent="0.25">
      <c r="A208" s="10" t="s">
        <v>198</v>
      </c>
      <c r="B208" s="11">
        <v>4696452.5623546503</v>
      </c>
      <c r="C208" s="9"/>
      <c r="D208" s="9"/>
      <c r="E208" s="9"/>
      <c r="F208" s="9"/>
      <c r="G208" s="9"/>
      <c r="H208" s="9"/>
      <c r="I208" s="9"/>
      <c r="J208" s="9"/>
      <c r="K208" s="9"/>
      <c r="M208"/>
      <c r="N208"/>
      <c r="O208"/>
      <c r="P208"/>
      <c r="Q208"/>
      <c r="R208"/>
      <c r="S208"/>
      <c r="T208"/>
      <c r="U208"/>
      <c r="V208"/>
      <c r="W208"/>
    </row>
    <row r="209" spans="1:23" ht="15" x14ac:dyDescent="0.25">
      <c r="A209" s="10" t="s">
        <v>199</v>
      </c>
      <c r="B209" s="11">
        <v>2822932.2750126487</v>
      </c>
      <c r="C209" s="9"/>
      <c r="D209" s="9"/>
      <c r="E209" s="9"/>
      <c r="F209" s="9"/>
      <c r="G209" s="9"/>
      <c r="H209" s="9"/>
      <c r="I209" s="9"/>
      <c r="J209" s="9"/>
      <c r="K209" s="9"/>
      <c r="M209"/>
      <c r="N209"/>
      <c r="O209"/>
      <c r="P209"/>
      <c r="Q209"/>
      <c r="R209"/>
      <c r="S209"/>
      <c r="T209"/>
      <c r="U209"/>
      <c r="V209"/>
      <c r="W209"/>
    </row>
    <row r="210" spans="1:23" ht="15" x14ac:dyDescent="0.25">
      <c r="A210" s="10" t="s">
        <v>200</v>
      </c>
      <c r="B210" s="11">
        <v>4941782.824429119</v>
      </c>
      <c r="C210" s="9"/>
      <c r="D210" s="9"/>
      <c r="E210" s="9"/>
      <c r="F210" s="9"/>
      <c r="G210" s="9"/>
      <c r="H210" s="9"/>
      <c r="I210" s="9"/>
      <c r="J210" s="9"/>
      <c r="K210" s="9"/>
      <c r="M210"/>
      <c r="N210"/>
      <c r="O210"/>
      <c r="P210"/>
      <c r="Q210"/>
      <c r="R210"/>
      <c r="S210"/>
      <c r="T210"/>
      <c r="U210"/>
      <c r="V210"/>
      <c r="W210"/>
    </row>
    <row r="211" spans="1:23" ht="15" x14ac:dyDescent="0.25">
      <c r="A211" s="10" t="s">
        <v>201</v>
      </c>
      <c r="B211" s="11">
        <v>4906099.302665703</v>
      </c>
      <c r="C211" s="9"/>
      <c r="D211" s="9"/>
      <c r="E211" s="9"/>
      <c r="F211" s="9"/>
      <c r="G211" s="9"/>
      <c r="H211" s="9"/>
      <c r="I211" s="9"/>
      <c r="J211" s="9"/>
      <c r="K211" s="9"/>
      <c r="M211"/>
      <c r="N211"/>
      <c r="O211"/>
      <c r="P211"/>
      <c r="Q211"/>
      <c r="R211"/>
      <c r="S211"/>
      <c r="T211"/>
      <c r="U211"/>
      <c r="V211"/>
      <c r="W211"/>
    </row>
    <row r="212" spans="1:23" ht="15" x14ac:dyDescent="0.25">
      <c r="A212" s="10" t="s">
        <v>202</v>
      </c>
      <c r="B212" s="11">
        <v>12440079.164642259</v>
      </c>
      <c r="C212" s="9"/>
      <c r="D212" s="9"/>
      <c r="E212" s="9"/>
      <c r="F212" s="9"/>
      <c r="G212" s="9"/>
      <c r="H212" s="9"/>
      <c r="I212" s="9"/>
      <c r="J212" s="9"/>
      <c r="K212" s="9"/>
      <c r="M212"/>
      <c r="N212"/>
      <c r="O212"/>
      <c r="P212"/>
      <c r="Q212"/>
      <c r="R212"/>
      <c r="S212"/>
      <c r="T212"/>
      <c r="U212"/>
      <c r="V212"/>
      <c r="W212"/>
    </row>
    <row r="213" spans="1:23" ht="15" x14ac:dyDescent="0.25">
      <c r="A213" s="10" t="s">
        <v>203</v>
      </c>
      <c r="B213" s="11">
        <v>5883412.951461019</v>
      </c>
      <c r="C213" s="9"/>
      <c r="D213" s="9"/>
      <c r="E213" s="9"/>
      <c r="F213" s="9"/>
      <c r="G213" s="9"/>
      <c r="H213" s="9"/>
      <c r="I213" s="9"/>
      <c r="J213" s="9"/>
      <c r="K213" s="9"/>
      <c r="M213"/>
      <c r="N213"/>
      <c r="O213"/>
      <c r="P213"/>
      <c r="Q213"/>
      <c r="R213"/>
      <c r="S213"/>
      <c r="T213"/>
      <c r="U213"/>
      <c r="V213"/>
      <c r="W213"/>
    </row>
    <row r="214" spans="1:23" ht="15" x14ac:dyDescent="0.25">
      <c r="A214" s="10" t="s">
        <v>204</v>
      </c>
      <c r="B214" s="11">
        <v>9830642.3678908292</v>
      </c>
      <c r="C214" s="9"/>
      <c r="D214" s="9"/>
      <c r="E214" s="9"/>
      <c r="F214" s="9"/>
      <c r="G214" s="9"/>
      <c r="H214" s="9"/>
      <c r="I214" s="9"/>
      <c r="J214" s="9"/>
      <c r="K214" s="9"/>
      <c r="M214"/>
      <c r="N214"/>
      <c r="O214"/>
      <c r="P214"/>
      <c r="Q214"/>
      <c r="R214"/>
      <c r="S214"/>
      <c r="T214"/>
      <c r="U214"/>
      <c r="V214"/>
      <c r="W214"/>
    </row>
    <row r="215" spans="1:23" ht="15" x14ac:dyDescent="0.25">
      <c r="A215" s="10" t="s">
        <v>205</v>
      </c>
      <c r="B215" s="11">
        <v>2123860.4512611255</v>
      </c>
      <c r="C215" s="9"/>
      <c r="D215" s="9"/>
      <c r="E215" s="9"/>
      <c r="F215" s="9"/>
      <c r="G215" s="9"/>
      <c r="H215" s="9"/>
      <c r="I215" s="9"/>
      <c r="J215" s="9"/>
      <c r="K215" s="9"/>
      <c r="M215"/>
      <c r="N215"/>
      <c r="O215"/>
      <c r="P215"/>
      <c r="Q215"/>
      <c r="R215"/>
      <c r="S215"/>
      <c r="T215"/>
      <c r="U215"/>
      <c r="V215"/>
      <c r="W215"/>
    </row>
    <row r="216" spans="1:23" ht="15" x14ac:dyDescent="0.25">
      <c r="A216" s="10" t="s">
        <v>206</v>
      </c>
      <c r="B216" s="11">
        <v>35524139.794311479</v>
      </c>
      <c r="C216" s="9"/>
      <c r="D216" s="9"/>
      <c r="E216" s="9"/>
      <c r="F216" s="9"/>
      <c r="G216" s="9"/>
      <c r="H216" s="9"/>
      <c r="I216" s="9"/>
      <c r="J216" s="9"/>
      <c r="K216" s="9"/>
      <c r="M216"/>
      <c r="N216"/>
      <c r="O216"/>
      <c r="P216"/>
      <c r="Q216"/>
      <c r="R216"/>
      <c r="S216"/>
      <c r="T216"/>
      <c r="U216"/>
      <c r="V216"/>
      <c r="W216"/>
    </row>
    <row r="217" spans="1:23" ht="15" x14ac:dyDescent="0.25">
      <c r="A217" s="10" t="s">
        <v>207</v>
      </c>
      <c r="B217" s="11">
        <v>5582003.5726402868</v>
      </c>
      <c r="C217" s="9"/>
      <c r="D217" s="9"/>
      <c r="E217" s="9"/>
      <c r="F217" s="9"/>
      <c r="G217" s="9"/>
      <c r="H217" s="9"/>
      <c r="I217" s="9"/>
      <c r="J217" s="9"/>
      <c r="K217" s="9"/>
      <c r="M217"/>
      <c r="N217"/>
      <c r="O217"/>
      <c r="P217"/>
      <c r="Q217"/>
      <c r="R217"/>
      <c r="S217"/>
      <c r="T217"/>
      <c r="U217"/>
      <c r="V217"/>
      <c r="W217"/>
    </row>
    <row r="218" spans="1:23" ht="15" x14ac:dyDescent="0.25">
      <c r="A218" s="10" t="s">
        <v>208</v>
      </c>
      <c r="B218" s="11">
        <v>5317314.5844702562</v>
      </c>
      <c r="C218" s="9"/>
      <c r="D218" s="9"/>
      <c r="E218" s="9"/>
      <c r="F218" s="9"/>
      <c r="G218" s="9"/>
      <c r="H218" s="9"/>
      <c r="I218" s="9"/>
      <c r="J218" s="9"/>
      <c r="K218" s="9"/>
      <c r="M218"/>
      <c r="N218"/>
      <c r="O218"/>
      <c r="P218"/>
      <c r="Q218"/>
      <c r="R218"/>
      <c r="S218"/>
      <c r="T218"/>
      <c r="U218"/>
      <c r="V218"/>
      <c r="W218"/>
    </row>
    <row r="219" spans="1:23" ht="15" x14ac:dyDescent="0.25">
      <c r="A219" s="10" t="s">
        <v>209</v>
      </c>
      <c r="B219" s="11">
        <v>18563446.658620004</v>
      </c>
      <c r="C219" s="9"/>
      <c r="D219" s="9"/>
      <c r="E219" s="9"/>
      <c r="F219" s="9"/>
      <c r="G219" s="9"/>
      <c r="H219" s="9"/>
      <c r="I219" s="9"/>
      <c r="J219" s="9"/>
      <c r="K219" s="9"/>
      <c r="M219"/>
      <c r="N219"/>
      <c r="O219"/>
      <c r="P219"/>
      <c r="Q219"/>
      <c r="R219"/>
      <c r="S219"/>
      <c r="T219"/>
      <c r="U219"/>
      <c r="V219"/>
      <c r="W219"/>
    </row>
    <row r="220" spans="1:23" ht="15" x14ac:dyDescent="0.25">
      <c r="A220" s="10" t="s">
        <v>210</v>
      </c>
      <c r="B220" s="11">
        <v>14340927.034390867</v>
      </c>
      <c r="C220" s="9"/>
      <c r="D220" s="9"/>
      <c r="E220" s="9"/>
      <c r="F220" s="9"/>
      <c r="G220" s="9"/>
      <c r="H220" s="9"/>
      <c r="I220" s="9"/>
      <c r="J220" s="9"/>
      <c r="K220" s="9"/>
      <c r="M220"/>
      <c r="N220"/>
      <c r="O220"/>
      <c r="P220"/>
      <c r="Q220"/>
      <c r="R220"/>
      <c r="S220"/>
      <c r="T220"/>
      <c r="U220"/>
      <c r="V220"/>
      <c r="W220"/>
    </row>
    <row r="221" spans="1:23" ht="15" x14ac:dyDescent="0.25">
      <c r="A221" s="10" t="s">
        <v>211</v>
      </c>
      <c r="B221" s="11">
        <v>3475755.1960504996</v>
      </c>
      <c r="C221" s="9"/>
      <c r="D221" s="9"/>
      <c r="E221" s="9"/>
      <c r="F221" s="9"/>
      <c r="G221" s="9"/>
      <c r="H221" s="9"/>
      <c r="I221" s="9"/>
      <c r="J221" s="9"/>
      <c r="K221" s="9"/>
      <c r="M221"/>
      <c r="N221"/>
      <c r="O221"/>
      <c r="P221"/>
      <c r="Q221"/>
      <c r="R221"/>
      <c r="S221"/>
      <c r="T221"/>
      <c r="U221"/>
      <c r="V221"/>
      <c r="W221"/>
    </row>
    <row r="222" spans="1:23" ht="15" x14ac:dyDescent="0.25">
      <c r="A222" s="10" t="s">
        <v>212</v>
      </c>
      <c r="B222" s="11">
        <v>6056630.4096141364</v>
      </c>
      <c r="C222" s="9"/>
      <c r="D222" s="9"/>
      <c r="E222" s="9"/>
      <c r="F222" s="9"/>
      <c r="G222" s="9"/>
      <c r="H222" s="9"/>
      <c r="I222" s="9"/>
      <c r="J222" s="9"/>
      <c r="K222" s="9"/>
      <c r="M222"/>
      <c r="N222"/>
      <c r="O222"/>
      <c r="P222"/>
      <c r="Q222"/>
      <c r="R222"/>
      <c r="S222"/>
      <c r="T222"/>
      <c r="U222"/>
      <c r="V222"/>
      <c r="W222"/>
    </row>
    <row r="223" spans="1:23" ht="15" x14ac:dyDescent="0.25">
      <c r="A223" s="10" t="s">
        <v>213</v>
      </c>
      <c r="B223" s="11">
        <v>8013605.7028212473</v>
      </c>
      <c r="C223" s="9"/>
      <c r="D223" s="9"/>
      <c r="E223" s="9"/>
      <c r="F223" s="9"/>
      <c r="G223" s="9"/>
      <c r="H223" s="9"/>
      <c r="I223" s="9"/>
      <c r="J223" s="9"/>
      <c r="K223" s="9"/>
      <c r="M223"/>
      <c r="N223"/>
      <c r="O223"/>
      <c r="P223"/>
      <c r="Q223"/>
      <c r="R223"/>
      <c r="S223"/>
      <c r="T223"/>
      <c r="U223"/>
      <c r="V223"/>
      <c r="W223"/>
    </row>
    <row r="224" spans="1:23" ht="15" x14ac:dyDescent="0.25">
      <c r="A224" s="10" t="s">
        <v>214</v>
      </c>
      <c r="B224" s="11">
        <v>2918805.8962686681</v>
      </c>
      <c r="C224" s="9"/>
      <c r="D224" s="9"/>
      <c r="E224" s="9"/>
      <c r="F224" s="9"/>
      <c r="G224" s="9"/>
      <c r="H224" s="9"/>
      <c r="I224" s="9"/>
      <c r="J224" s="9"/>
      <c r="K224" s="9"/>
      <c r="M224"/>
      <c r="N224"/>
      <c r="O224"/>
      <c r="P224"/>
      <c r="Q224"/>
      <c r="R224"/>
      <c r="S224"/>
      <c r="T224"/>
      <c r="U224"/>
      <c r="V224"/>
      <c r="W224"/>
    </row>
    <row r="225" spans="1:23" ht="15" x14ac:dyDescent="0.25">
      <c r="A225" s="10" t="s">
        <v>215</v>
      </c>
      <c r="B225" s="11">
        <v>7343517.7137358068</v>
      </c>
      <c r="C225" s="9"/>
      <c r="D225" s="9"/>
      <c r="E225" s="9"/>
      <c r="F225" s="9"/>
      <c r="G225" s="9"/>
      <c r="H225" s="9"/>
      <c r="I225" s="9"/>
      <c r="J225" s="9"/>
      <c r="K225" s="9"/>
      <c r="M225"/>
      <c r="N225"/>
      <c r="O225"/>
      <c r="P225"/>
      <c r="Q225"/>
      <c r="R225"/>
      <c r="S225"/>
      <c r="T225"/>
      <c r="U225"/>
      <c r="V225"/>
      <c r="W225"/>
    </row>
    <row r="226" spans="1:23" ht="15" x14ac:dyDescent="0.25">
      <c r="A226" s="10" t="s">
        <v>216</v>
      </c>
      <c r="B226" s="11">
        <v>14059011.95485029</v>
      </c>
      <c r="C226" s="9"/>
      <c r="D226" s="9"/>
      <c r="E226" s="9"/>
      <c r="F226" s="9"/>
      <c r="G226" s="9"/>
      <c r="H226" s="9"/>
      <c r="I226" s="9"/>
      <c r="J226" s="9"/>
      <c r="K226" s="9"/>
      <c r="M226"/>
      <c r="N226"/>
      <c r="O226"/>
      <c r="P226"/>
      <c r="Q226"/>
      <c r="R226"/>
      <c r="S226"/>
      <c r="T226"/>
      <c r="U226"/>
      <c r="V226"/>
      <c r="W226"/>
    </row>
    <row r="227" spans="1:23" ht="15" x14ac:dyDescent="0.25">
      <c r="A227" s="10" t="s">
        <v>217</v>
      </c>
      <c r="B227" s="11">
        <v>18551515.741386134</v>
      </c>
      <c r="C227" s="9"/>
      <c r="D227" s="9"/>
      <c r="E227" s="9"/>
      <c r="F227" s="9"/>
      <c r="G227" s="9"/>
      <c r="H227" s="9"/>
      <c r="I227" s="9"/>
      <c r="J227" s="9"/>
      <c r="K227" s="9"/>
      <c r="M227"/>
      <c r="N227"/>
      <c r="O227"/>
      <c r="P227"/>
      <c r="Q227"/>
      <c r="R227"/>
      <c r="S227"/>
      <c r="T227"/>
      <c r="U227"/>
      <c r="V227"/>
      <c r="W227"/>
    </row>
    <row r="228" spans="1:23" ht="15" x14ac:dyDescent="0.25">
      <c r="A228" s="10" t="s">
        <v>218</v>
      </c>
      <c r="B228" s="11">
        <v>4715377.7478048056</v>
      </c>
      <c r="C228" s="9"/>
      <c r="D228" s="9"/>
      <c r="E228" s="9"/>
      <c r="F228" s="9"/>
      <c r="G228" s="9"/>
      <c r="H228" s="9"/>
      <c r="I228" s="9"/>
      <c r="J228" s="9"/>
      <c r="K228" s="9"/>
      <c r="M228"/>
      <c r="N228"/>
      <c r="O228"/>
      <c r="P228"/>
      <c r="Q228"/>
      <c r="R228"/>
      <c r="S228"/>
      <c r="T228"/>
      <c r="U228"/>
      <c r="V228"/>
      <c r="W228"/>
    </row>
    <row r="229" spans="1:23" ht="15" x14ac:dyDescent="0.25">
      <c r="A229" s="10" t="s">
        <v>219</v>
      </c>
      <c r="B229" s="11">
        <v>33271776.401867535</v>
      </c>
      <c r="C229" s="9"/>
      <c r="D229" s="9"/>
      <c r="E229" s="9"/>
      <c r="F229" s="9"/>
      <c r="G229" s="9"/>
      <c r="H229" s="9"/>
      <c r="I229" s="9"/>
      <c r="J229" s="9"/>
      <c r="K229" s="9">
        <v>9</v>
      </c>
      <c r="M229"/>
      <c r="N229"/>
      <c r="O229"/>
      <c r="P229"/>
      <c r="Q229"/>
      <c r="R229"/>
      <c r="S229"/>
      <c r="T229"/>
      <c r="U229"/>
      <c r="V229"/>
      <c r="W229"/>
    </row>
    <row r="230" spans="1:23" ht="15" x14ac:dyDescent="0.25">
      <c r="A230" s="10" t="s">
        <v>220</v>
      </c>
      <c r="B230" s="11">
        <v>11872604.66476883</v>
      </c>
      <c r="C230" s="9"/>
      <c r="D230" s="9"/>
      <c r="E230" s="9"/>
      <c r="F230" s="9"/>
      <c r="G230" s="9"/>
      <c r="H230" s="9"/>
      <c r="I230" s="9"/>
      <c r="J230" s="9"/>
      <c r="K230" s="9"/>
      <c r="M230"/>
      <c r="N230"/>
      <c r="O230"/>
      <c r="P230"/>
      <c r="Q230"/>
      <c r="R230"/>
      <c r="S230"/>
      <c r="T230"/>
      <c r="U230"/>
      <c r="V230"/>
      <c r="W230"/>
    </row>
    <row r="231" spans="1:23" ht="15" x14ac:dyDescent="0.25">
      <c r="A231" s="10" t="s">
        <v>221</v>
      </c>
      <c r="B231" s="11">
        <v>10164251.481236007</v>
      </c>
      <c r="C231" s="9"/>
      <c r="D231" s="9"/>
      <c r="E231" s="9"/>
      <c r="F231" s="9"/>
      <c r="G231" s="9"/>
      <c r="H231" s="9"/>
      <c r="I231" s="9"/>
      <c r="J231" s="9"/>
      <c r="K231" s="9">
        <v>9</v>
      </c>
      <c r="M231"/>
      <c r="N231"/>
      <c r="O231"/>
      <c r="P231"/>
      <c r="Q231"/>
      <c r="R231"/>
      <c r="S231"/>
      <c r="T231"/>
      <c r="U231"/>
      <c r="V231"/>
      <c r="W231"/>
    </row>
    <row r="232" spans="1:23" ht="15" x14ac:dyDescent="0.25">
      <c r="A232" s="10" t="s">
        <v>222</v>
      </c>
      <c r="B232" s="11">
        <v>13102806.50994676</v>
      </c>
      <c r="C232" s="9"/>
      <c r="D232" s="9"/>
      <c r="E232" s="9"/>
      <c r="F232" s="9"/>
      <c r="G232" s="9"/>
      <c r="H232" s="9"/>
      <c r="I232" s="9"/>
      <c r="J232" s="9"/>
      <c r="K232" s="9"/>
      <c r="M232"/>
      <c r="N232"/>
      <c r="O232"/>
      <c r="P232"/>
      <c r="Q232"/>
      <c r="R232"/>
      <c r="S232"/>
      <c r="T232"/>
      <c r="U232"/>
      <c r="V232"/>
      <c r="W232"/>
    </row>
    <row r="233" spans="1:23" ht="15" x14ac:dyDescent="0.25">
      <c r="A233" s="10" t="s">
        <v>223</v>
      </c>
      <c r="B233" s="11">
        <v>73134088.619202584</v>
      </c>
      <c r="C233" s="9"/>
      <c r="D233" s="9"/>
      <c r="E233" s="9"/>
      <c r="F233" s="9"/>
      <c r="G233" s="9"/>
      <c r="H233" s="9"/>
      <c r="I233" s="9"/>
      <c r="J233" s="9"/>
      <c r="K233" s="9"/>
      <c r="M233"/>
      <c r="N233"/>
      <c r="O233"/>
      <c r="P233"/>
      <c r="Q233"/>
      <c r="R233"/>
      <c r="S233"/>
      <c r="T233"/>
      <c r="U233"/>
      <c r="V233"/>
      <c r="W233"/>
    </row>
    <row r="234" spans="1:23" ht="15" x14ac:dyDescent="0.25">
      <c r="A234" s="10" t="s">
        <v>224</v>
      </c>
      <c r="B234" s="11">
        <v>5174207.5280844513</v>
      </c>
      <c r="C234" s="9"/>
      <c r="D234" s="9"/>
      <c r="E234" s="9"/>
      <c r="F234" s="9"/>
      <c r="G234" s="9"/>
      <c r="H234" s="9"/>
      <c r="I234" s="9"/>
      <c r="J234" s="9"/>
      <c r="K234" s="9">
        <v>9</v>
      </c>
      <c r="M234"/>
      <c r="N234"/>
      <c r="O234"/>
      <c r="P234"/>
      <c r="Q234"/>
      <c r="R234"/>
      <c r="S234"/>
      <c r="T234"/>
      <c r="U234"/>
      <c r="V234"/>
      <c r="W234"/>
    </row>
    <row r="235" spans="1:23" ht="15" x14ac:dyDescent="0.25">
      <c r="A235" s="10" t="s">
        <v>225</v>
      </c>
      <c r="B235" s="11">
        <v>11145071.84273123</v>
      </c>
      <c r="C235" s="9"/>
      <c r="D235" s="9"/>
      <c r="E235" s="9"/>
      <c r="F235" s="9"/>
      <c r="G235" s="9"/>
      <c r="H235" s="9"/>
      <c r="I235" s="9"/>
      <c r="J235" s="9"/>
      <c r="K235" s="9">
        <v>9</v>
      </c>
      <c r="M235"/>
      <c r="N235"/>
      <c r="O235"/>
      <c r="P235"/>
      <c r="Q235"/>
      <c r="R235"/>
      <c r="S235"/>
      <c r="T235"/>
      <c r="U235"/>
      <c r="V235"/>
      <c r="W235"/>
    </row>
    <row r="236" spans="1:23" ht="15" x14ac:dyDescent="0.25">
      <c r="A236" s="10" t="s">
        <v>226</v>
      </c>
      <c r="B236" s="11">
        <v>5632939.1663510157</v>
      </c>
      <c r="C236" s="9"/>
      <c r="D236" s="9"/>
      <c r="E236" s="9"/>
      <c r="F236" s="9"/>
      <c r="G236" s="9"/>
      <c r="H236" s="9"/>
      <c r="I236" s="9"/>
      <c r="J236" s="9"/>
      <c r="K236" s="9"/>
      <c r="M236"/>
      <c r="N236"/>
      <c r="O236"/>
      <c r="P236"/>
      <c r="Q236"/>
      <c r="R236"/>
      <c r="S236"/>
      <c r="T236"/>
      <c r="U236"/>
      <c r="V236"/>
      <c r="W236"/>
    </row>
    <row r="237" spans="1:23" ht="15" x14ac:dyDescent="0.25">
      <c r="A237" s="10" t="s">
        <v>227</v>
      </c>
      <c r="B237" s="11">
        <v>6720575.7084165821</v>
      </c>
      <c r="C237" s="9"/>
      <c r="D237" s="9"/>
      <c r="E237" s="9"/>
      <c r="F237" s="9"/>
      <c r="G237" s="9"/>
      <c r="H237" s="9"/>
      <c r="I237" s="9"/>
      <c r="J237" s="9"/>
      <c r="K237" s="9"/>
      <c r="M237"/>
      <c r="N237"/>
      <c r="O237"/>
      <c r="P237"/>
      <c r="Q237"/>
      <c r="R237"/>
      <c r="S237"/>
      <c r="T237"/>
      <c r="U237"/>
      <c r="V237"/>
      <c r="W237"/>
    </row>
    <row r="238" spans="1:23" ht="15" x14ac:dyDescent="0.25">
      <c r="A238" s="10" t="s">
        <v>228</v>
      </c>
      <c r="B238" s="11">
        <v>4934286.87395838</v>
      </c>
      <c r="C238" s="9"/>
      <c r="D238" s="9"/>
      <c r="E238" s="9"/>
      <c r="F238" s="9"/>
      <c r="G238" s="9"/>
      <c r="H238" s="9"/>
      <c r="I238" s="9"/>
      <c r="J238" s="9"/>
      <c r="K238" s="9"/>
      <c r="M238"/>
      <c r="N238"/>
      <c r="O238"/>
      <c r="P238"/>
      <c r="Q238"/>
      <c r="R238"/>
      <c r="S238"/>
      <c r="T238"/>
      <c r="U238"/>
      <c r="V238"/>
      <c r="W238"/>
    </row>
    <row r="239" spans="1:23" ht="15" x14ac:dyDescent="0.25">
      <c r="A239" s="10" t="s">
        <v>229</v>
      </c>
      <c r="B239" s="11">
        <v>14063537.955561483</v>
      </c>
      <c r="C239" s="9"/>
      <c r="D239" s="9"/>
      <c r="E239" s="9"/>
      <c r="F239" s="9"/>
      <c r="G239" s="9"/>
      <c r="H239" s="9"/>
      <c r="I239" s="9"/>
      <c r="J239" s="9"/>
      <c r="K239" s="9"/>
      <c r="M239"/>
      <c r="N239"/>
      <c r="O239"/>
      <c r="P239"/>
      <c r="Q239"/>
      <c r="R239"/>
      <c r="S239"/>
      <c r="T239"/>
      <c r="U239"/>
      <c r="V239"/>
      <c r="W239"/>
    </row>
    <row r="240" spans="1:23" ht="15" x14ac:dyDescent="0.25">
      <c r="A240" s="10" t="s">
        <v>230</v>
      </c>
      <c r="B240" s="11">
        <v>7119096.8759274362</v>
      </c>
      <c r="C240" s="9"/>
      <c r="D240" s="9"/>
      <c r="E240" s="9"/>
      <c r="F240" s="9"/>
      <c r="G240" s="9"/>
      <c r="H240" s="9"/>
      <c r="I240" s="9"/>
      <c r="J240" s="9"/>
      <c r="K240" s="9"/>
      <c r="M240"/>
      <c r="N240"/>
      <c r="O240"/>
      <c r="P240"/>
      <c r="Q240"/>
      <c r="R240"/>
      <c r="S240"/>
      <c r="T240"/>
      <c r="U240"/>
      <c r="V240"/>
      <c r="W240"/>
    </row>
    <row r="241" spans="1:23" ht="15" x14ac:dyDescent="0.25">
      <c r="A241" s="10" t="s">
        <v>231</v>
      </c>
      <c r="B241" s="11">
        <v>5316188.5024703061</v>
      </c>
      <c r="C241" s="9"/>
      <c r="D241" s="9"/>
      <c r="E241" s="9"/>
      <c r="F241" s="9"/>
      <c r="G241" s="9"/>
      <c r="H241" s="9"/>
      <c r="I241" s="9"/>
      <c r="J241" s="9"/>
      <c r="K241" s="9">
        <v>9</v>
      </c>
      <c r="M241"/>
      <c r="N241"/>
      <c r="O241"/>
      <c r="P241"/>
      <c r="Q241"/>
      <c r="R241"/>
      <c r="S241"/>
      <c r="T241"/>
      <c r="U241"/>
      <c r="V241"/>
      <c r="W241"/>
    </row>
    <row r="242" spans="1:23" ht="15" x14ac:dyDescent="0.25">
      <c r="A242" s="10" t="s">
        <v>232</v>
      </c>
      <c r="B242" s="11">
        <v>18977469.713899661</v>
      </c>
      <c r="C242" s="9"/>
      <c r="D242" s="9"/>
      <c r="E242" s="9"/>
      <c r="F242" s="9"/>
      <c r="G242" s="9"/>
      <c r="H242" s="9"/>
      <c r="I242" s="9"/>
      <c r="J242" s="9"/>
      <c r="K242" s="9"/>
      <c r="M242"/>
      <c r="N242"/>
      <c r="O242"/>
      <c r="P242"/>
      <c r="Q242"/>
      <c r="R242"/>
      <c r="S242"/>
      <c r="T242"/>
      <c r="U242"/>
      <c r="V242"/>
      <c r="W242"/>
    </row>
    <row r="243" spans="1:23" ht="15" x14ac:dyDescent="0.25">
      <c r="A243" s="10" t="s">
        <v>233</v>
      </c>
      <c r="B243" s="11">
        <v>5992910.4650762258</v>
      </c>
      <c r="C243" s="9"/>
      <c r="D243" s="9"/>
      <c r="E243" s="9"/>
      <c r="F243" s="9"/>
      <c r="G243" s="9"/>
      <c r="H243" s="9"/>
      <c r="I243" s="9"/>
      <c r="J243" s="9"/>
      <c r="K243" s="9"/>
      <c r="M243"/>
      <c r="N243"/>
      <c r="O243"/>
      <c r="P243"/>
      <c r="Q243"/>
      <c r="R243"/>
      <c r="S243"/>
      <c r="T243"/>
      <c r="U243"/>
      <c r="V243"/>
      <c r="W243"/>
    </row>
    <row r="244" spans="1:23" ht="15" x14ac:dyDescent="0.25">
      <c r="A244" s="10" t="s">
        <v>234</v>
      </c>
      <c r="B244" s="11">
        <v>5516147.9969087988</v>
      </c>
      <c r="C244" s="9"/>
      <c r="D244" s="9"/>
      <c r="E244" s="9"/>
      <c r="F244" s="9"/>
      <c r="G244" s="9"/>
      <c r="H244" s="9"/>
      <c r="I244" s="9"/>
      <c r="J244" s="9"/>
      <c r="K244" s="9"/>
      <c r="M244"/>
      <c r="N244"/>
      <c r="O244"/>
      <c r="P244"/>
      <c r="Q244"/>
      <c r="R244"/>
      <c r="S244"/>
      <c r="T244"/>
      <c r="U244"/>
      <c r="V244"/>
      <c r="W244"/>
    </row>
    <row r="245" spans="1:23" ht="15" x14ac:dyDescent="0.25">
      <c r="A245" s="10" t="s">
        <v>235</v>
      </c>
      <c r="B245" s="11">
        <v>5590221.2301859846</v>
      </c>
      <c r="C245" s="9"/>
      <c r="D245" s="9"/>
      <c r="E245" s="9"/>
      <c r="F245" s="9"/>
      <c r="G245" s="9"/>
      <c r="H245" s="9"/>
      <c r="I245" s="9"/>
      <c r="J245" s="9"/>
      <c r="K245" s="9"/>
      <c r="M245"/>
      <c r="N245"/>
      <c r="O245"/>
      <c r="P245"/>
      <c r="Q245"/>
      <c r="R245"/>
      <c r="S245"/>
      <c r="T245"/>
      <c r="U245"/>
      <c r="V245"/>
      <c r="W245"/>
    </row>
    <row r="246" spans="1:23" ht="15" x14ac:dyDescent="0.25">
      <c r="A246" s="10" t="s">
        <v>236</v>
      </c>
      <c r="B246" s="11">
        <v>7795440.543477281</v>
      </c>
      <c r="C246" s="9"/>
      <c r="D246" s="9"/>
      <c r="E246" s="9"/>
      <c r="F246" s="9"/>
      <c r="G246" s="9"/>
      <c r="H246" s="9"/>
      <c r="I246" s="9"/>
      <c r="J246" s="9"/>
      <c r="K246" s="9"/>
      <c r="M246"/>
      <c r="N246"/>
      <c r="O246"/>
      <c r="P246"/>
      <c r="Q246"/>
      <c r="R246"/>
      <c r="S246"/>
      <c r="T246"/>
      <c r="U246"/>
      <c r="V246"/>
      <c r="W246"/>
    </row>
    <row r="247" spans="1:23" ht="15" x14ac:dyDescent="0.25">
      <c r="A247" s="10" t="s">
        <v>237</v>
      </c>
      <c r="B247" s="11">
        <v>2634724.2236488634</v>
      </c>
      <c r="C247" s="9"/>
      <c r="D247" s="9"/>
      <c r="E247" s="9"/>
      <c r="F247" s="9"/>
      <c r="G247" s="9"/>
      <c r="H247" s="9"/>
      <c r="I247" s="9"/>
      <c r="J247" s="9"/>
      <c r="K247" s="9"/>
      <c r="M247"/>
      <c r="N247"/>
      <c r="O247"/>
      <c r="P247"/>
      <c r="Q247"/>
      <c r="R247"/>
      <c r="S247"/>
      <c r="T247"/>
      <c r="U247"/>
      <c r="V247"/>
      <c r="W247"/>
    </row>
    <row r="248" spans="1:23" ht="15" x14ac:dyDescent="0.25">
      <c r="A248" s="10" t="s">
        <v>238</v>
      </c>
      <c r="B248" s="11">
        <v>6240506.9327597935</v>
      </c>
      <c r="C248" s="9"/>
      <c r="D248" s="9"/>
      <c r="E248" s="9"/>
      <c r="F248" s="9"/>
      <c r="G248" s="9"/>
      <c r="H248" s="9"/>
      <c r="I248" s="9"/>
      <c r="J248" s="9"/>
      <c r="K248" s="9"/>
      <c r="M248"/>
      <c r="N248"/>
      <c r="O248"/>
      <c r="P248"/>
      <c r="Q248"/>
      <c r="R248"/>
      <c r="S248"/>
      <c r="T248"/>
      <c r="U248"/>
      <c r="V248"/>
      <c r="W248"/>
    </row>
    <row r="249" spans="1:23" ht="15" x14ac:dyDescent="0.25">
      <c r="A249" s="10" t="s">
        <v>239</v>
      </c>
      <c r="B249" s="11">
        <v>6424952.1286103055</v>
      </c>
      <c r="C249" s="9"/>
      <c r="D249" s="9"/>
      <c r="E249" s="9"/>
      <c r="F249" s="9"/>
      <c r="G249" s="9"/>
      <c r="H249" s="9"/>
      <c r="I249" s="9"/>
      <c r="J249" s="9"/>
      <c r="K249" s="9">
        <v>9</v>
      </c>
      <c r="M249"/>
      <c r="N249"/>
      <c r="O249"/>
      <c r="P249"/>
      <c r="Q249"/>
      <c r="R249"/>
      <c r="S249"/>
      <c r="T249"/>
      <c r="U249"/>
      <c r="V249"/>
      <c r="W249"/>
    </row>
    <row r="250" spans="1:23" ht="15" x14ac:dyDescent="0.25">
      <c r="A250" s="10" t="s">
        <v>240</v>
      </c>
      <c r="B250" s="11">
        <v>9526303.0665939972</v>
      </c>
      <c r="C250" s="9"/>
      <c r="D250" s="9"/>
      <c r="E250" s="9"/>
      <c r="F250" s="9"/>
      <c r="G250" s="9"/>
      <c r="H250" s="9"/>
      <c r="I250" s="9"/>
      <c r="J250" s="9"/>
      <c r="K250" s="9"/>
      <c r="M250"/>
      <c r="N250"/>
      <c r="O250"/>
      <c r="P250"/>
      <c r="Q250"/>
      <c r="R250"/>
      <c r="S250"/>
      <c r="T250"/>
      <c r="U250"/>
      <c r="V250"/>
      <c r="W250"/>
    </row>
    <row r="251" spans="1:23" ht="15" x14ac:dyDescent="0.25">
      <c r="A251" s="10" t="s">
        <v>241</v>
      </c>
      <c r="B251" s="11">
        <v>2398191.5667585679</v>
      </c>
      <c r="C251" s="9"/>
      <c r="D251" s="9"/>
      <c r="E251" s="9"/>
      <c r="F251" s="9"/>
      <c r="G251" s="9"/>
      <c r="H251" s="9"/>
      <c r="I251" s="9"/>
      <c r="J251" s="9"/>
      <c r="K251" s="9"/>
      <c r="M251"/>
      <c r="N251"/>
      <c r="O251"/>
      <c r="P251"/>
      <c r="Q251"/>
      <c r="R251"/>
      <c r="S251"/>
      <c r="T251"/>
      <c r="U251"/>
      <c r="V251"/>
      <c r="W251"/>
    </row>
    <row r="252" spans="1:23" ht="15" x14ac:dyDescent="0.25">
      <c r="A252" s="10" t="s">
        <v>242</v>
      </c>
      <c r="B252" s="11">
        <v>8613517.4588258173</v>
      </c>
      <c r="C252" s="9"/>
      <c r="D252" s="9"/>
      <c r="E252" s="9"/>
      <c r="F252" s="9"/>
      <c r="G252" s="9"/>
      <c r="H252" s="9"/>
      <c r="I252" s="9"/>
      <c r="J252" s="9"/>
      <c r="K252" s="9"/>
      <c r="M252"/>
      <c r="N252"/>
      <c r="O252"/>
      <c r="P252"/>
      <c r="Q252"/>
      <c r="R252"/>
      <c r="S252"/>
      <c r="T252"/>
      <c r="U252"/>
      <c r="V252"/>
      <c r="W252"/>
    </row>
    <row r="253" spans="1:23" ht="15" x14ac:dyDescent="0.25">
      <c r="A253" s="10" t="s">
        <v>243</v>
      </c>
      <c r="B253" s="11">
        <v>5632427.8452375</v>
      </c>
      <c r="C253" s="9"/>
      <c r="D253" s="9"/>
      <c r="E253" s="9"/>
      <c r="F253" s="9"/>
      <c r="G253" s="9"/>
      <c r="H253" s="9"/>
      <c r="I253" s="9"/>
      <c r="J253" s="9"/>
      <c r="K253" s="9"/>
      <c r="M253"/>
      <c r="N253"/>
      <c r="O253"/>
      <c r="P253"/>
      <c r="Q253"/>
      <c r="R253"/>
      <c r="S253"/>
      <c r="T253"/>
      <c r="U253"/>
      <c r="V253"/>
      <c r="W253"/>
    </row>
    <row r="254" spans="1:23" ht="15" x14ac:dyDescent="0.25">
      <c r="A254" s="10" t="s">
        <v>244</v>
      </c>
      <c r="B254" s="11">
        <v>5548668.4788752766</v>
      </c>
      <c r="C254" s="9"/>
      <c r="D254" s="9"/>
      <c r="E254" s="9"/>
      <c r="F254" s="9"/>
      <c r="G254" s="9"/>
      <c r="H254" s="9"/>
      <c r="I254" s="9"/>
      <c r="J254" s="9"/>
      <c r="K254" s="9"/>
      <c r="M254"/>
      <c r="N254"/>
      <c r="O254"/>
      <c r="P254"/>
      <c r="Q254"/>
      <c r="R254"/>
      <c r="S254"/>
      <c r="T254"/>
      <c r="U254"/>
      <c r="V254"/>
      <c r="W254"/>
    </row>
    <row r="255" spans="1:23" ht="15" x14ac:dyDescent="0.25">
      <c r="A255" s="10" t="s">
        <v>245</v>
      </c>
      <c r="B255" s="11">
        <v>6914506.8894431712</v>
      </c>
      <c r="C255" s="9"/>
      <c r="D255" s="9"/>
      <c r="E255" s="9"/>
      <c r="F255" s="9"/>
      <c r="G255" s="9"/>
      <c r="H255" s="9"/>
      <c r="I255" s="9"/>
      <c r="J255" s="9"/>
      <c r="K255" s="9"/>
      <c r="M255"/>
      <c r="N255"/>
      <c r="O255"/>
      <c r="P255"/>
      <c r="Q255"/>
      <c r="R255"/>
      <c r="S255"/>
      <c r="T255"/>
      <c r="U255"/>
      <c r="V255"/>
      <c r="W255"/>
    </row>
    <row r="256" spans="1:23" ht="15" x14ac:dyDescent="0.25">
      <c r="A256" s="10" t="s">
        <v>246</v>
      </c>
      <c r="B256" s="11">
        <v>6518990.5139748314</v>
      </c>
      <c r="C256" s="9"/>
      <c r="D256" s="9"/>
      <c r="E256" s="9"/>
      <c r="F256" s="9"/>
      <c r="G256" s="9"/>
      <c r="H256" s="9"/>
      <c r="I256" s="9"/>
      <c r="J256" s="9"/>
      <c r="K256" s="9">
        <v>9</v>
      </c>
      <c r="M256"/>
      <c r="N256"/>
      <c r="O256"/>
      <c r="P256"/>
      <c r="Q256"/>
      <c r="R256"/>
      <c r="S256"/>
      <c r="T256"/>
      <c r="U256"/>
      <c r="V256"/>
      <c r="W256"/>
    </row>
    <row r="257" spans="1:23" ht="15" x14ac:dyDescent="0.25">
      <c r="A257" s="10" t="s">
        <v>247</v>
      </c>
      <c r="B257" s="11">
        <v>13089623.080029981</v>
      </c>
      <c r="C257" s="9"/>
      <c r="D257" s="9"/>
      <c r="E257" s="9"/>
      <c r="F257" s="9"/>
      <c r="G257" s="9"/>
      <c r="H257" s="9"/>
      <c r="I257" s="9"/>
      <c r="J257" s="9"/>
      <c r="K257" s="9">
        <v>9</v>
      </c>
      <c r="M257"/>
      <c r="N257"/>
      <c r="O257"/>
      <c r="P257"/>
      <c r="Q257"/>
      <c r="R257"/>
      <c r="S257"/>
      <c r="T257"/>
      <c r="U257"/>
      <c r="V257"/>
      <c r="W257"/>
    </row>
    <row r="258" spans="1:23" ht="15" x14ac:dyDescent="0.25">
      <c r="A258" s="10" t="s">
        <v>248</v>
      </c>
      <c r="B258" s="11">
        <v>4749124.9704013411</v>
      </c>
      <c r="C258" s="9"/>
      <c r="D258" s="9"/>
      <c r="E258" s="9"/>
      <c r="F258" s="9"/>
      <c r="G258" s="9"/>
      <c r="H258" s="9"/>
      <c r="I258" s="9"/>
      <c r="J258" s="9"/>
      <c r="K258" s="9">
        <v>9</v>
      </c>
      <c r="M258"/>
      <c r="N258"/>
      <c r="O258"/>
      <c r="P258"/>
      <c r="Q258"/>
      <c r="R258"/>
      <c r="S258"/>
      <c r="T258"/>
      <c r="U258"/>
      <c r="V258"/>
      <c r="W258"/>
    </row>
    <row r="259" spans="1:23" ht="15" x14ac:dyDescent="0.25">
      <c r="A259" s="10" t="s">
        <v>249</v>
      </c>
      <c r="B259" s="11">
        <v>2709667.8210049621</v>
      </c>
      <c r="C259" s="9"/>
      <c r="D259" s="9"/>
      <c r="E259" s="9"/>
      <c r="F259" s="9"/>
      <c r="G259" s="9"/>
      <c r="H259" s="9"/>
      <c r="I259" s="9"/>
      <c r="J259" s="9"/>
      <c r="K259" s="9"/>
      <c r="M259"/>
      <c r="N259"/>
      <c r="O259"/>
      <c r="P259"/>
      <c r="Q259"/>
      <c r="R259"/>
      <c r="S259"/>
      <c r="T259"/>
      <c r="U259"/>
      <c r="V259"/>
      <c r="W259"/>
    </row>
    <row r="260" spans="1:23" ht="15" x14ac:dyDescent="0.25">
      <c r="A260" s="10" t="s">
        <v>250</v>
      </c>
      <c r="B260" s="11">
        <v>7543251.688067764</v>
      </c>
      <c r="C260" s="9"/>
      <c r="D260" s="9"/>
      <c r="E260" s="9"/>
      <c r="F260" s="9"/>
      <c r="G260" s="9"/>
      <c r="H260" s="9"/>
      <c r="I260" s="9"/>
      <c r="J260" s="9"/>
      <c r="K260" s="9">
        <v>9</v>
      </c>
      <c r="M260"/>
      <c r="N260"/>
      <c r="O260"/>
      <c r="P260"/>
      <c r="Q260"/>
      <c r="R260"/>
      <c r="S260"/>
      <c r="T260"/>
      <c r="U260"/>
      <c r="V260"/>
      <c r="W260"/>
    </row>
    <row r="261" spans="1:23" ht="15" x14ac:dyDescent="0.25">
      <c r="A261" s="10" t="s">
        <v>251</v>
      </c>
      <c r="B261" s="11">
        <v>6181177.283489923</v>
      </c>
      <c r="C261" s="9"/>
      <c r="D261" s="9"/>
      <c r="E261" s="9"/>
      <c r="F261" s="9"/>
      <c r="G261" s="9"/>
      <c r="H261" s="9"/>
      <c r="I261" s="9"/>
      <c r="J261" s="9"/>
      <c r="K261" s="9"/>
      <c r="M261"/>
      <c r="N261"/>
      <c r="O261"/>
      <c r="P261"/>
      <c r="Q261"/>
      <c r="R261"/>
      <c r="S261"/>
      <c r="T261"/>
      <c r="U261"/>
      <c r="V261"/>
      <c r="W261"/>
    </row>
    <row r="262" spans="1:23" ht="15" x14ac:dyDescent="0.25">
      <c r="A262" s="10" t="s">
        <v>252</v>
      </c>
      <c r="B262" s="11">
        <v>13946821.223787336</v>
      </c>
      <c r="C262" s="9"/>
      <c r="D262" s="9"/>
      <c r="E262" s="9"/>
      <c r="F262" s="9"/>
      <c r="G262" s="9"/>
      <c r="H262" s="9"/>
      <c r="I262" s="9"/>
      <c r="J262" s="9"/>
      <c r="K262" s="9"/>
      <c r="M262"/>
      <c r="N262"/>
      <c r="O262"/>
      <c r="P262"/>
      <c r="Q262"/>
      <c r="R262"/>
      <c r="S262"/>
      <c r="T262"/>
      <c r="U262"/>
      <c r="V262"/>
      <c r="W262"/>
    </row>
    <row r="263" spans="1:23" ht="15" x14ac:dyDescent="0.25">
      <c r="A263" s="10" t="s">
        <v>253</v>
      </c>
      <c r="B263" s="11">
        <v>178889597.92463365</v>
      </c>
      <c r="C263" s="9"/>
      <c r="D263" s="9"/>
      <c r="E263" s="9"/>
      <c r="F263" s="9"/>
      <c r="G263" s="9"/>
      <c r="H263" s="9"/>
      <c r="I263" s="9"/>
      <c r="J263" s="9"/>
      <c r="K263" s="9"/>
      <c r="M263"/>
      <c r="N263"/>
      <c r="O263"/>
      <c r="P263"/>
      <c r="Q263"/>
      <c r="R263"/>
      <c r="S263"/>
      <c r="T263"/>
      <c r="U263"/>
      <c r="V263"/>
      <c r="W263"/>
    </row>
    <row r="264" spans="1:23" ht="15" x14ac:dyDescent="0.25">
      <c r="A264" s="10" t="s">
        <v>254</v>
      </c>
      <c r="B264" s="11">
        <v>4475654.1392022073</v>
      </c>
      <c r="C264" s="9"/>
      <c r="D264" s="9"/>
      <c r="E264" s="9"/>
      <c r="F264" s="9"/>
      <c r="G264" s="9"/>
      <c r="H264" s="9"/>
      <c r="I264" s="9"/>
      <c r="J264" s="9"/>
      <c r="K264" s="9"/>
      <c r="M264"/>
      <c r="N264"/>
      <c r="O264"/>
      <c r="P264"/>
      <c r="Q264"/>
      <c r="R264"/>
      <c r="S264"/>
      <c r="T264"/>
      <c r="U264"/>
      <c r="V264"/>
      <c r="W264"/>
    </row>
    <row r="265" spans="1:23" ht="15" x14ac:dyDescent="0.25">
      <c r="A265" s="10" t="s">
        <v>255</v>
      </c>
      <c r="B265" s="11">
        <v>11902310.067491921</v>
      </c>
      <c r="C265" s="9"/>
      <c r="D265" s="9"/>
      <c r="E265" s="9"/>
      <c r="F265" s="9"/>
      <c r="G265" s="9"/>
      <c r="H265" s="9"/>
      <c r="I265" s="9"/>
      <c r="J265" s="9"/>
      <c r="K265" s="9"/>
      <c r="M265"/>
      <c r="N265"/>
      <c r="O265"/>
      <c r="P265"/>
      <c r="Q265"/>
      <c r="R265"/>
      <c r="S265"/>
      <c r="T265"/>
      <c r="U265"/>
      <c r="V265"/>
      <c r="W265"/>
    </row>
    <row r="266" spans="1:23" ht="15" x14ac:dyDescent="0.25">
      <c r="A266" s="10" t="s">
        <v>256</v>
      </c>
      <c r="B266" s="11">
        <v>14680620.214907158</v>
      </c>
      <c r="C266" s="9"/>
      <c r="D266" s="9"/>
      <c r="E266" s="9"/>
      <c r="F266" s="9"/>
      <c r="G266" s="9"/>
      <c r="H266" s="9"/>
      <c r="I266" s="9"/>
      <c r="J266" s="9"/>
      <c r="K266" s="9"/>
      <c r="M266"/>
      <c r="N266"/>
      <c r="O266"/>
      <c r="P266"/>
      <c r="Q266"/>
      <c r="R266"/>
      <c r="S266"/>
      <c r="T266"/>
      <c r="U266"/>
      <c r="V266"/>
      <c r="W266"/>
    </row>
    <row r="267" spans="1:23" ht="15" x14ac:dyDescent="0.25">
      <c r="A267" s="10" t="s">
        <v>257</v>
      </c>
      <c r="B267" s="11">
        <v>2395869.585737349</v>
      </c>
      <c r="C267" s="9"/>
      <c r="D267" s="9"/>
      <c r="E267" s="9"/>
      <c r="F267" s="9"/>
      <c r="G267" s="9"/>
      <c r="H267" s="9"/>
      <c r="I267" s="9"/>
      <c r="J267" s="9"/>
      <c r="K267" s="9"/>
      <c r="M267"/>
      <c r="N267"/>
      <c r="O267"/>
      <c r="P267"/>
      <c r="Q267"/>
      <c r="R267"/>
      <c r="S267"/>
      <c r="T267"/>
      <c r="U267"/>
      <c r="V267"/>
      <c r="W267"/>
    </row>
    <row r="268" spans="1:23" ht="15" x14ac:dyDescent="0.25">
      <c r="A268" s="10" t="s">
        <v>258</v>
      </c>
      <c r="B268" s="11">
        <v>5971541.2015550565</v>
      </c>
      <c r="C268" s="9"/>
      <c r="D268" s="9"/>
      <c r="E268" s="9"/>
      <c r="F268" s="9"/>
      <c r="G268" s="9"/>
      <c r="H268" s="9"/>
      <c r="I268" s="9"/>
      <c r="J268" s="9"/>
      <c r="K268" s="9">
        <v>9</v>
      </c>
      <c r="M268"/>
      <c r="N268"/>
      <c r="O268"/>
      <c r="P268"/>
      <c r="Q268"/>
      <c r="R268"/>
      <c r="S268"/>
      <c r="T268"/>
      <c r="U268"/>
      <c r="V268"/>
      <c r="W268"/>
    </row>
    <row r="269" spans="1:23" ht="15" x14ac:dyDescent="0.25">
      <c r="A269" s="10" t="s">
        <v>259</v>
      </c>
      <c r="B269" s="11">
        <v>6440924.7533414876</v>
      </c>
      <c r="C269" s="9"/>
      <c r="D269" s="9"/>
      <c r="E269" s="9"/>
      <c r="F269" s="9"/>
      <c r="G269" s="9"/>
      <c r="H269" s="9"/>
      <c r="I269" s="9"/>
      <c r="J269" s="9"/>
      <c r="K269" s="9">
        <v>9</v>
      </c>
      <c r="M269"/>
      <c r="N269"/>
      <c r="O269"/>
      <c r="P269"/>
      <c r="Q269"/>
      <c r="R269"/>
      <c r="S269"/>
      <c r="T269"/>
      <c r="U269"/>
      <c r="V269"/>
      <c r="W269"/>
    </row>
    <row r="270" spans="1:23" ht="15" x14ac:dyDescent="0.25">
      <c r="A270" s="10" t="s">
        <v>260</v>
      </c>
      <c r="B270" s="11">
        <v>16139698.372175373</v>
      </c>
      <c r="C270" s="9"/>
      <c r="D270" s="9"/>
      <c r="E270" s="9"/>
      <c r="F270" s="9"/>
      <c r="G270" s="9"/>
      <c r="H270" s="9"/>
      <c r="I270" s="9"/>
      <c r="J270" s="9"/>
      <c r="K270" s="9">
        <v>9</v>
      </c>
      <c r="M270"/>
      <c r="N270"/>
      <c r="O270"/>
      <c r="P270"/>
      <c r="Q270"/>
      <c r="R270"/>
      <c r="S270"/>
      <c r="T270"/>
      <c r="U270"/>
      <c r="V270"/>
      <c r="W270"/>
    </row>
    <row r="271" spans="1:23" ht="15" x14ac:dyDescent="0.25">
      <c r="A271" s="10" t="s">
        <v>261</v>
      </c>
      <c r="B271" s="11">
        <v>7445485.2426127158</v>
      </c>
      <c r="C271" s="9"/>
      <c r="D271" s="9"/>
      <c r="E271" s="9"/>
      <c r="F271" s="9"/>
      <c r="G271" s="9"/>
      <c r="H271" s="9"/>
      <c r="I271" s="9"/>
      <c r="J271" s="9"/>
      <c r="K271" s="9"/>
      <c r="M271"/>
      <c r="N271"/>
      <c r="O271"/>
      <c r="P271"/>
      <c r="Q271"/>
      <c r="R271"/>
      <c r="S271"/>
      <c r="T271"/>
      <c r="U271"/>
      <c r="V271"/>
      <c r="W271"/>
    </row>
    <row r="272" spans="1:23" ht="15" x14ac:dyDescent="0.25">
      <c r="A272" s="10" t="s">
        <v>262</v>
      </c>
      <c r="B272" s="11">
        <v>7474478.8402245846</v>
      </c>
      <c r="C272" s="9"/>
      <c r="D272" s="9"/>
      <c r="E272" s="9"/>
      <c r="F272" s="9"/>
      <c r="G272" s="9"/>
      <c r="H272" s="9"/>
      <c r="I272" s="9"/>
      <c r="J272" s="9"/>
      <c r="K272" s="9"/>
      <c r="M272"/>
      <c r="N272"/>
      <c r="O272"/>
      <c r="P272"/>
      <c r="Q272"/>
      <c r="R272"/>
      <c r="S272"/>
      <c r="T272"/>
      <c r="U272"/>
      <c r="V272"/>
      <c r="W272"/>
    </row>
    <row r="273" spans="1:23" ht="15" x14ac:dyDescent="0.25">
      <c r="A273" s="10" t="s">
        <v>263</v>
      </c>
      <c r="B273" s="11">
        <v>4222991.3404688332</v>
      </c>
      <c r="C273" s="9"/>
      <c r="D273" s="9"/>
      <c r="E273" s="9"/>
      <c r="F273" s="9"/>
      <c r="G273" s="9"/>
      <c r="H273" s="9"/>
      <c r="I273" s="9"/>
      <c r="J273" s="9"/>
      <c r="K273" s="9">
        <v>9</v>
      </c>
      <c r="M273"/>
      <c r="N273"/>
      <c r="O273"/>
      <c r="P273"/>
      <c r="Q273"/>
      <c r="R273"/>
      <c r="S273"/>
      <c r="T273"/>
      <c r="U273"/>
      <c r="V273"/>
      <c r="W273"/>
    </row>
    <row r="274" spans="1:23" ht="15" x14ac:dyDescent="0.25">
      <c r="A274" s="10" t="s">
        <v>264</v>
      </c>
      <c r="B274" s="11">
        <v>7724490.6398108611</v>
      </c>
      <c r="C274" s="9"/>
      <c r="D274" s="9"/>
      <c r="E274" s="9"/>
      <c r="F274" s="9"/>
      <c r="G274" s="9"/>
      <c r="H274" s="9"/>
      <c r="I274" s="9"/>
      <c r="J274" s="9"/>
      <c r="K274" s="9"/>
      <c r="M274"/>
      <c r="N274"/>
      <c r="O274"/>
      <c r="P274"/>
      <c r="Q274"/>
      <c r="R274"/>
      <c r="S274"/>
      <c r="T274"/>
      <c r="U274"/>
      <c r="V274"/>
      <c r="W274"/>
    </row>
    <row r="275" spans="1:23" ht="15" x14ac:dyDescent="0.25">
      <c r="A275" s="10" t="s">
        <v>265</v>
      </c>
      <c r="B275" s="11">
        <v>15236090.290770892</v>
      </c>
      <c r="C275" s="9"/>
      <c r="D275" s="9"/>
      <c r="E275" s="9"/>
      <c r="F275" s="9"/>
      <c r="G275" s="9"/>
      <c r="H275" s="9"/>
      <c r="I275" s="9"/>
      <c r="J275" s="9"/>
      <c r="K275" s="9"/>
      <c r="M275"/>
      <c r="N275"/>
      <c r="O275"/>
      <c r="P275"/>
      <c r="Q275"/>
      <c r="R275"/>
      <c r="S275"/>
      <c r="T275"/>
      <c r="U275"/>
      <c r="V275"/>
      <c r="W275"/>
    </row>
    <row r="276" spans="1:23" ht="15" x14ac:dyDescent="0.25">
      <c r="A276" s="10" t="s">
        <v>266</v>
      </c>
      <c r="B276" s="11">
        <v>2692074.4235788314</v>
      </c>
      <c r="C276" s="9"/>
      <c r="D276" s="9"/>
      <c r="E276" s="9"/>
      <c r="F276" s="9"/>
      <c r="G276" s="9"/>
      <c r="H276" s="9"/>
      <c r="I276" s="9"/>
      <c r="J276" s="9"/>
      <c r="K276" s="9"/>
      <c r="M276"/>
      <c r="N276"/>
      <c r="O276"/>
      <c r="P276"/>
      <c r="Q276"/>
      <c r="R276"/>
      <c r="S276"/>
      <c r="T276"/>
      <c r="U276"/>
      <c r="V276"/>
      <c r="W276"/>
    </row>
    <row r="277" spans="1:23" ht="15" x14ac:dyDescent="0.25">
      <c r="A277" s="10" t="s">
        <v>267</v>
      </c>
      <c r="B277" s="11">
        <v>5690000.4181520352</v>
      </c>
      <c r="C277" s="9"/>
      <c r="D277" s="9"/>
      <c r="E277" s="9"/>
      <c r="F277" s="9"/>
      <c r="G277" s="9"/>
      <c r="H277" s="9"/>
      <c r="I277" s="9"/>
      <c r="J277" s="9"/>
      <c r="K277" s="9"/>
      <c r="M277"/>
      <c r="N277"/>
      <c r="O277"/>
      <c r="P277"/>
      <c r="Q277"/>
      <c r="R277"/>
      <c r="S277"/>
      <c r="T277"/>
      <c r="U277"/>
      <c r="V277"/>
      <c r="W277"/>
    </row>
    <row r="278" spans="1:23" ht="15" x14ac:dyDescent="0.25">
      <c r="A278" s="10" t="s">
        <v>268</v>
      </c>
      <c r="B278" s="11">
        <v>8305373.6040050266</v>
      </c>
      <c r="C278" s="9"/>
      <c r="D278" s="9"/>
      <c r="E278" s="9"/>
      <c r="F278" s="9"/>
      <c r="G278" s="9"/>
      <c r="H278" s="9"/>
      <c r="I278" s="9"/>
      <c r="J278" s="9"/>
      <c r="K278" s="9"/>
      <c r="M278"/>
      <c r="N278"/>
      <c r="O278"/>
      <c r="P278"/>
      <c r="Q278"/>
      <c r="R278"/>
      <c r="S278"/>
      <c r="T278"/>
      <c r="U278"/>
      <c r="V278"/>
      <c r="W278"/>
    </row>
    <row r="279" spans="1:23" ht="15" x14ac:dyDescent="0.25">
      <c r="A279" s="10" t="s">
        <v>269</v>
      </c>
      <c r="B279" s="11">
        <v>14981352.047037585</v>
      </c>
      <c r="C279" s="9"/>
      <c r="D279" s="9"/>
      <c r="E279" s="9"/>
      <c r="F279" s="9"/>
      <c r="G279" s="9"/>
      <c r="H279" s="9"/>
      <c r="I279" s="9"/>
      <c r="J279" s="9"/>
      <c r="K279" s="9"/>
      <c r="M279"/>
      <c r="N279"/>
      <c r="O279"/>
      <c r="P279"/>
      <c r="Q279"/>
      <c r="R279"/>
      <c r="S279"/>
      <c r="T279"/>
      <c r="U279"/>
      <c r="V279"/>
      <c r="W279"/>
    </row>
    <row r="280" spans="1:23" ht="15" x14ac:dyDescent="0.25">
      <c r="A280" s="10" t="s">
        <v>270</v>
      </c>
      <c r="B280" s="11">
        <v>15419624.401706124</v>
      </c>
      <c r="C280" s="9"/>
      <c r="D280" s="9"/>
      <c r="E280" s="9"/>
      <c r="F280" s="9"/>
      <c r="G280" s="9"/>
      <c r="H280" s="9"/>
      <c r="I280" s="9"/>
      <c r="J280" s="9"/>
      <c r="K280" s="9"/>
      <c r="M280"/>
      <c r="N280"/>
      <c r="O280"/>
      <c r="P280"/>
      <c r="Q280"/>
      <c r="R280"/>
      <c r="S280"/>
      <c r="T280"/>
      <c r="U280"/>
      <c r="V280"/>
      <c r="W280"/>
    </row>
    <row r="281" spans="1:23" ht="15" x14ac:dyDescent="0.25">
      <c r="A281" s="10" t="s">
        <v>271</v>
      </c>
      <c r="B281" s="11">
        <v>26567112.058993615</v>
      </c>
      <c r="C281" s="9"/>
      <c r="D281" s="9"/>
      <c r="E281" s="9"/>
      <c r="F281" s="9"/>
      <c r="G281" s="9"/>
      <c r="H281" s="9"/>
      <c r="I281" s="9"/>
      <c r="J281" s="9"/>
      <c r="K281" s="9"/>
      <c r="M281"/>
      <c r="N281"/>
      <c r="O281"/>
      <c r="P281"/>
      <c r="Q281"/>
      <c r="R281"/>
      <c r="S281"/>
      <c r="T281"/>
      <c r="U281"/>
      <c r="V281"/>
      <c r="W281"/>
    </row>
    <row r="282" spans="1:23" ht="15" x14ac:dyDescent="0.25">
      <c r="A282" s="10" t="s">
        <v>272</v>
      </c>
      <c r="B282" s="11">
        <v>4003935.3259565705</v>
      </c>
      <c r="C282" s="9"/>
      <c r="D282" s="9"/>
      <c r="E282" s="9"/>
      <c r="F282" s="9"/>
      <c r="G282" s="9"/>
      <c r="H282" s="9"/>
      <c r="I282" s="9"/>
      <c r="J282" s="9"/>
      <c r="K282" s="9"/>
      <c r="M282"/>
      <c r="N282"/>
      <c r="O282"/>
      <c r="P282"/>
      <c r="Q282"/>
      <c r="R282"/>
      <c r="S282"/>
      <c r="T282"/>
      <c r="U282"/>
      <c r="V282"/>
      <c r="W282"/>
    </row>
    <row r="283" spans="1:23" ht="15" x14ac:dyDescent="0.25">
      <c r="A283" s="10" t="s">
        <v>273</v>
      </c>
      <c r="B283" s="11">
        <v>13424896.926562862</v>
      </c>
      <c r="C283" s="9"/>
      <c r="D283" s="9"/>
      <c r="E283" s="9"/>
      <c r="F283" s="9"/>
      <c r="G283" s="9"/>
      <c r="H283" s="9"/>
      <c r="I283" s="9"/>
      <c r="J283" s="9"/>
      <c r="K283" s="9">
        <v>9</v>
      </c>
      <c r="M283"/>
      <c r="N283"/>
      <c r="O283"/>
      <c r="P283"/>
      <c r="Q283"/>
      <c r="R283"/>
      <c r="S283"/>
      <c r="T283"/>
      <c r="U283"/>
      <c r="V283"/>
      <c r="W283"/>
    </row>
    <row r="284" spans="1:23" ht="15" x14ac:dyDescent="0.25">
      <c r="A284" s="10" t="s">
        <v>274</v>
      </c>
      <c r="B284" s="11">
        <v>4658661.0270297909</v>
      </c>
      <c r="C284" s="9"/>
      <c r="D284" s="9"/>
      <c r="E284" s="9"/>
      <c r="F284" s="9"/>
      <c r="G284" s="9"/>
      <c r="H284" s="9"/>
      <c r="I284" s="9"/>
      <c r="J284" s="9"/>
      <c r="K284" s="9"/>
      <c r="M284"/>
      <c r="N284"/>
      <c r="O284"/>
      <c r="P284"/>
      <c r="Q284"/>
      <c r="R284"/>
      <c r="S284"/>
      <c r="T284"/>
      <c r="U284"/>
      <c r="V284"/>
      <c r="W284"/>
    </row>
    <row r="285" spans="1:23" ht="15" x14ac:dyDescent="0.25">
      <c r="A285" s="10" t="s">
        <v>275</v>
      </c>
      <c r="B285" s="11">
        <v>2530940.5277518453</v>
      </c>
      <c r="C285" s="9"/>
      <c r="D285" s="9"/>
      <c r="E285" s="9"/>
      <c r="F285" s="9"/>
      <c r="G285" s="9"/>
      <c r="H285" s="9"/>
      <c r="I285" s="9"/>
      <c r="J285" s="9"/>
      <c r="K285" s="9"/>
      <c r="M285"/>
      <c r="N285"/>
      <c r="O285"/>
      <c r="P285"/>
      <c r="Q285"/>
      <c r="R285"/>
      <c r="S285"/>
      <c r="T285"/>
      <c r="U285"/>
      <c r="V285"/>
      <c r="W285"/>
    </row>
    <row r="286" spans="1:23" ht="15" x14ac:dyDescent="0.25">
      <c r="A286" s="10" t="s">
        <v>276</v>
      </c>
      <c r="B286" s="11">
        <v>3727264.7526510432</v>
      </c>
      <c r="C286" s="9"/>
      <c r="D286" s="9"/>
      <c r="E286" s="9"/>
      <c r="F286" s="9"/>
      <c r="G286" s="9"/>
      <c r="H286" s="9"/>
      <c r="I286" s="9"/>
      <c r="J286" s="9"/>
      <c r="K286" s="9"/>
      <c r="M286"/>
      <c r="N286"/>
      <c r="O286"/>
      <c r="P286"/>
      <c r="Q286"/>
      <c r="R286"/>
      <c r="S286"/>
      <c r="T286"/>
      <c r="U286"/>
      <c r="V286"/>
      <c r="W286"/>
    </row>
    <row r="287" spans="1:23" ht="15" x14ac:dyDescent="0.25">
      <c r="A287" s="10" t="s">
        <v>277</v>
      </c>
      <c r="B287" s="11">
        <v>6786583.2551791659</v>
      </c>
      <c r="C287" s="9"/>
      <c r="D287" s="9">
        <v>2</v>
      </c>
      <c r="E287" s="9"/>
      <c r="F287" s="9"/>
      <c r="G287" s="9"/>
      <c r="H287" s="9"/>
      <c r="I287" s="9"/>
      <c r="J287" s="9"/>
      <c r="K287" s="9"/>
      <c r="M287"/>
      <c r="N287"/>
      <c r="O287"/>
      <c r="P287"/>
      <c r="Q287"/>
      <c r="R287"/>
      <c r="S287"/>
      <c r="T287"/>
      <c r="U287"/>
      <c r="V287"/>
      <c r="W287"/>
    </row>
    <row r="288" spans="1:23" ht="15" x14ac:dyDescent="0.25">
      <c r="A288" s="10" t="s">
        <v>278</v>
      </c>
      <c r="B288" s="11">
        <v>19510824.832336988</v>
      </c>
      <c r="C288" s="9"/>
      <c r="D288" s="9"/>
      <c r="E288" s="9"/>
      <c r="F288" s="9"/>
      <c r="G288" s="9"/>
      <c r="H288" s="9"/>
      <c r="I288" s="9"/>
      <c r="J288" s="9"/>
      <c r="K288" s="9"/>
      <c r="M288"/>
      <c r="N288"/>
      <c r="O288"/>
      <c r="P288"/>
      <c r="Q288"/>
      <c r="R288"/>
      <c r="S288"/>
      <c r="T288"/>
      <c r="U288"/>
      <c r="V288"/>
      <c r="W288"/>
    </row>
    <row r="289" spans="1:23" ht="15" x14ac:dyDescent="0.25">
      <c r="A289" s="10" t="s">
        <v>279</v>
      </c>
      <c r="B289" s="11">
        <v>17177844.433963619</v>
      </c>
      <c r="C289" s="9"/>
      <c r="D289" s="9"/>
      <c r="E289" s="9"/>
      <c r="F289" s="9"/>
      <c r="G289" s="9"/>
      <c r="H289" s="9"/>
      <c r="I289" s="9"/>
      <c r="J289" s="9"/>
      <c r="K289" s="9"/>
      <c r="M289"/>
      <c r="N289"/>
      <c r="O289"/>
      <c r="P289"/>
      <c r="Q289"/>
      <c r="R289"/>
      <c r="S289"/>
      <c r="T289"/>
      <c r="U289"/>
      <c r="V289"/>
      <c r="W289"/>
    </row>
    <row r="290" spans="1:23" ht="15" x14ac:dyDescent="0.25">
      <c r="A290" s="10" t="s">
        <v>280</v>
      </c>
      <c r="B290" s="11">
        <v>9550188.621538192</v>
      </c>
      <c r="C290" s="9"/>
      <c r="D290" s="9"/>
      <c r="E290" s="9">
        <v>3</v>
      </c>
      <c r="F290" s="9"/>
      <c r="G290" s="9">
        <v>5</v>
      </c>
      <c r="H290" s="9"/>
      <c r="I290" s="9"/>
      <c r="J290" s="9"/>
      <c r="K290" s="9">
        <v>9</v>
      </c>
      <c r="M290"/>
      <c r="N290"/>
      <c r="O290"/>
      <c r="P290"/>
      <c r="Q290"/>
      <c r="R290"/>
      <c r="S290"/>
      <c r="T290"/>
      <c r="U290"/>
      <c r="V290"/>
      <c r="W290"/>
    </row>
    <row r="291" spans="1:23" ht="15" x14ac:dyDescent="0.25">
      <c r="A291" s="10" t="s">
        <v>281</v>
      </c>
      <c r="B291" s="11">
        <v>17404698.147703543</v>
      </c>
      <c r="C291" s="9"/>
      <c r="D291" s="9"/>
      <c r="E291" s="9"/>
      <c r="F291" s="9"/>
      <c r="G291" s="9"/>
      <c r="H291" s="9"/>
      <c r="I291" s="9"/>
      <c r="J291" s="9"/>
      <c r="K291" s="9"/>
      <c r="M291"/>
      <c r="N291"/>
      <c r="O291"/>
      <c r="P291"/>
      <c r="Q291"/>
      <c r="R291"/>
      <c r="S291"/>
      <c r="T291"/>
      <c r="U291"/>
      <c r="V291"/>
      <c r="W291"/>
    </row>
    <row r="292" spans="1:23" ht="15" x14ac:dyDescent="0.25">
      <c r="A292" s="10" t="s">
        <v>282</v>
      </c>
      <c r="B292" s="11">
        <v>6039405.6886516213</v>
      </c>
      <c r="C292" s="9"/>
      <c r="D292" s="9"/>
      <c r="E292" s="9"/>
      <c r="F292" s="9"/>
      <c r="G292" s="9"/>
      <c r="H292" s="9"/>
      <c r="I292" s="9"/>
      <c r="J292" s="9"/>
      <c r="K292" s="9"/>
      <c r="M292"/>
      <c r="N292"/>
      <c r="O292"/>
      <c r="P292"/>
      <c r="Q292"/>
      <c r="R292"/>
      <c r="S292"/>
      <c r="T292"/>
      <c r="U292"/>
      <c r="V292"/>
      <c r="W292"/>
    </row>
    <row r="293" spans="1:23" ht="15" x14ac:dyDescent="0.25">
      <c r="A293" s="10" t="s">
        <v>283</v>
      </c>
      <c r="B293" s="11">
        <v>9476681.8935791869</v>
      </c>
      <c r="C293" s="9"/>
      <c r="D293" s="9">
        <v>2</v>
      </c>
      <c r="E293" s="9"/>
      <c r="F293" s="9"/>
      <c r="G293" s="9"/>
      <c r="H293" s="9"/>
      <c r="I293" s="9"/>
      <c r="J293" s="9"/>
      <c r="K293" s="9"/>
      <c r="M293"/>
      <c r="N293"/>
      <c r="O293"/>
      <c r="P293"/>
      <c r="Q293"/>
      <c r="R293"/>
      <c r="S293"/>
      <c r="T293"/>
      <c r="U293"/>
      <c r="V293"/>
      <c r="W293"/>
    </row>
    <row r="294" spans="1:23" ht="15" x14ac:dyDescent="0.25">
      <c r="A294" s="10" t="s">
        <v>284</v>
      </c>
      <c r="B294" s="11">
        <v>15039417.231307298</v>
      </c>
      <c r="C294" s="9"/>
      <c r="D294" s="9"/>
      <c r="E294" s="9"/>
      <c r="F294" s="9"/>
      <c r="G294" s="9"/>
      <c r="H294" s="9"/>
      <c r="I294" s="9"/>
      <c r="J294" s="9"/>
      <c r="K294" s="9"/>
      <c r="M294"/>
      <c r="N294"/>
      <c r="O294"/>
      <c r="P294"/>
      <c r="Q294"/>
      <c r="R294"/>
      <c r="S294"/>
      <c r="T294"/>
      <c r="U294"/>
      <c r="V294"/>
      <c r="W294"/>
    </row>
    <row r="295" spans="1:23" ht="15" x14ac:dyDescent="0.25">
      <c r="A295" s="10" t="s">
        <v>285</v>
      </c>
      <c r="B295" s="11">
        <v>6659953.9886361966</v>
      </c>
      <c r="C295" s="9"/>
      <c r="D295" s="9"/>
      <c r="E295" s="9"/>
      <c r="F295" s="9"/>
      <c r="G295" s="9"/>
      <c r="H295" s="9"/>
      <c r="I295" s="9"/>
      <c r="J295" s="9"/>
      <c r="K295" s="9">
        <v>9</v>
      </c>
      <c r="M295"/>
      <c r="N295"/>
      <c r="O295"/>
      <c r="P295"/>
      <c r="Q295"/>
      <c r="R295"/>
      <c r="S295"/>
      <c r="T295"/>
      <c r="U295"/>
      <c r="V295"/>
      <c r="W295"/>
    </row>
    <row r="296" spans="1:23" ht="15" x14ac:dyDescent="0.25">
      <c r="A296" s="10" t="s">
        <v>286</v>
      </c>
      <c r="B296" s="11">
        <v>4614198.9754906427</v>
      </c>
      <c r="C296" s="9"/>
      <c r="D296" s="9"/>
      <c r="E296" s="9"/>
      <c r="F296" s="9"/>
      <c r="G296" s="9"/>
      <c r="H296" s="9"/>
      <c r="I296" s="9"/>
      <c r="J296" s="9"/>
      <c r="K296" s="9"/>
      <c r="M296"/>
      <c r="N296"/>
      <c r="O296"/>
      <c r="P296"/>
      <c r="Q296"/>
      <c r="R296"/>
      <c r="S296"/>
      <c r="T296"/>
      <c r="U296"/>
      <c r="V296"/>
      <c r="W296"/>
    </row>
    <row r="297" spans="1:23" ht="15" x14ac:dyDescent="0.25">
      <c r="A297" s="10" t="s">
        <v>287</v>
      </c>
      <c r="B297" s="11">
        <v>3867212.3420075709</v>
      </c>
      <c r="C297" s="9"/>
      <c r="D297" s="9"/>
      <c r="E297" s="9"/>
      <c r="F297" s="9"/>
      <c r="G297" s="9"/>
      <c r="H297" s="9"/>
      <c r="I297" s="9"/>
      <c r="J297" s="9"/>
      <c r="K297" s="9"/>
      <c r="M297"/>
      <c r="N297"/>
      <c r="O297"/>
      <c r="P297"/>
      <c r="Q297"/>
      <c r="R297"/>
      <c r="S297"/>
      <c r="T297"/>
      <c r="U297"/>
      <c r="V297"/>
      <c r="W297"/>
    </row>
    <row r="298" spans="1:23" ht="15" x14ac:dyDescent="0.25">
      <c r="A298" s="10" t="s">
        <v>288</v>
      </c>
      <c r="B298" s="11">
        <v>14704092.517742954</v>
      </c>
      <c r="C298" s="9"/>
      <c r="D298" s="9"/>
      <c r="E298" s="9"/>
      <c r="F298" s="9"/>
      <c r="G298" s="9"/>
      <c r="H298" s="9"/>
      <c r="I298" s="9"/>
      <c r="J298" s="9"/>
      <c r="K298" s="9"/>
      <c r="M298"/>
      <c r="N298"/>
      <c r="O298"/>
      <c r="P298"/>
      <c r="Q298"/>
      <c r="R298"/>
      <c r="S298"/>
      <c r="T298"/>
      <c r="U298"/>
      <c r="V298"/>
      <c r="W298"/>
    </row>
    <row r="299" spans="1:23" ht="15" x14ac:dyDescent="0.25">
      <c r="A299" s="10" t="s">
        <v>289</v>
      </c>
      <c r="B299" s="11">
        <v>5805500.6193713043</v>
      </c>
      <c r="C299" s="9"/>
      <c r="D299" s="9"/>
      <c r="E299" s="9"/>
      <c r="F299" s="9"/>
      <c r="G299" s="9"/>
      <c r="H299" s="9"/>
      <c r="I299" s="9"/>
      <c r="J299" s="9"/>
      <c r="K299" s="9"/>
      <c r="M299"/>
      <c r="N299"/>
      <c r="O299"/>
      <c r="P299"/>
      <c r="Q299"/>
      <c r="R299"/>
      <c r="S299"/>
      <c r="T299"/>
      <c r="U299"/>
      <c r="V299"/>
      <c r="W299"/>
    </row>
    <row r="300" spans="1:23" ht="15" x14ac:dyDescent="0.25">
      <c r="A300" s="10" t="s">
        <v>290</v>
      </c>
      <c r="B300" s="11">
        <v>11090141.136290915</v>
      </c>
      <c r="C300" s="9"/>
      <c r="D300" s="9">
        <v>2</v>
      </c>
      <c r="E300" s="9"/>
      <c r="F300" s="9"/>
      <c r="G300" s="9"/>
      <c r="H300" s="9"/>
      <c r="I300" s="9"/>
      <c r="J300" s="9"/>
      <c r="K300" s="9"/>
      <c r="M300"/>
      <c r="N300"/>
      <c r="O300"/>
      <c r="P300"/>
      <c r="Q300"/>
      <c r="R300"/>
      <c r="S300"/>
      <c r="T300"/>
      <c r="U300"/>
      <c r="V300"/>
      <c r="W300"/>
    </row>
    <row r="301" spans="1:23" ht="15" x14ac:dyDescent="0.25">
      <c r="A301" s="10" t="s">
        <v>291</v>
      </c>
      <c r="B301" s="11">
        <v>39763182.784051657</v>
      </c>
      <c r="C301" s="9"/>
      <c r="D301" s="9"/>
      <c r="E301" s="9"/>
      <c r="F301" s="9"/>
      <c r="G301" s="9"/>
      <c r="H301" s="9"/>
      <c r="I301" s="9"/>
      <c r="J301" s="9"/>
      <c r="K301" s="9"/>
      <c r="M301"/>
      <c r="N301"/>
      <c r="O301"/>
      <c r="P301"/>
      <c r="Q301"/>
      <c r="R301"/>
      <c r="S301"/>
      <c r="T301"/>
      <c r="U301"/>
      <c r="V301"/>
      <c r="W301"/>
    </row>
    <row r="302" spans="1:23" ht="15" x14ac:dyDescent="0.25">
      <c r="A302" s="10" t="s">
        <v>292</v>
      </c>
      <c r="B302" s="11">
        <v>13122270.353724729</v>
      </c>
      <c r="C302" s="9"/>
      <c r="D302" s="9"/>
      <c r="E302" s="9"/>
      <c r="F302" s="9"/>
      <c r="G302" s="9"/>
      <c r="H302" s="9"/>
      <c r="I302" s="9"/>
      <c r="J302" s="9"/>
      <c r="K302" s="9"/>
      <c r="M302"/>
      <c r="N302"/>
      <c r="O302"/>
      <c r="P302"/>
      <c r="Q302"/>
      <c r="R302"/>
      <c r="S302"/>
      <c r="T302"/>
      <c r="U302"/>
      <c r="V302"/>
      <c r="W302"/>
    </row>
    <row r="303" spans="1:23" ht="15" x14ac:dyDescent="0.25">
      <c r="A303" s="10" t="s">
        <v>293</v>
      </c>
      <c r="B303" s="11">
        <v>16921522.146025032</v>
      </c>
      <c r="C303" s="9"/>
      <c r="D303" s="9"/>
      <c r="E303" s="9"/>
      <c r="F303" s="9"/>
      <c r="G303" s="9"/>
      <c r="H303" s="9"/>
      <c r="I303" s="9"/>
      <c r="J303" s="9"/>
      <c r="K303" s="9"/>
      <c r="M303"/>
      <c r="N303"/>
      <c r="O303"/>
      <c r="P303"/>
      <c r="Q303"/>
      <c r="R303"/>
      <c r="S303"/>
      <c r="T303"/>
      <c r="U303"/>
      <c r="V303"/>
      <c r="W303"/>
    </row>
    <row r="304" spans="1:23" ht="15" x14ac:dyDescent="0.25">
      <c r="A304" s="10" t="s">
        <v>294</v>
      </c>
      <c r="B304" s="11">
        <v>20120864.976579655</v>
      </c>
      <c r="C304" s="9"/>
      <c r="D304" s="9"/>
      <c r="E304" s="9"/>
      <c r="F304" s="9"/>
      <c r="G304" s="9"/>
      <c r="H304" s="9"/>
      <c r="I304" s="9"/>
      <c r="J304" s="9"/>
      <c r="K304" s="9"/>
      <c r="M304"/>
      <c r="N304"/>
      <c r="O304"/>
      <c r="P304"/>
      <c r="Q304"/>
      <c r="R304"/>
      <c r="S304"/>
      <c r="T304"/>
      <c r="U304"/>
      <c r="V304"/>
      <c r="W304"/>
    </row>
    <row r="305" spans="1:23" ht="15" x14ac:dyDescent="0.25">
      <c r="A305" s="10" t="s">
        <v>295</v>
      </c>
      <c r="B305" s="11">
        <v>6779536.5888570352</v>
      </c>
      <c r="C305" s="9"/>
      <c r="D305" s="9"/>
      <c r="E305" s="9"/>
      <c r="F305" s="9"/>
      <c r="G305" s="9"/>
      <c r="H305" s="9">
        <v>6</v>
      </c>
      <c r="I305" s="9">
        <v>7</v>
      </c>
      <c r="J305" s="9"/>
      <c r="K305" s="9">
        <v>9</v>
      </c>
      <c r="M305"/>
      <c r="N305"/>
      <c r="O305"/>
      <c r="P305"/>
      <c r="Q305"/>
      <c r="R305"/>
      <c r="S305"/>
      <c r="T305"/>
      <c r="U305"/>
      <c r="V305"/>
      <c r="W305"/>
    </row>
    <row r="306" spans="1:23" ht="15" x14ac:dyDescent="0.25">
      <c r="A306" s="10" t="s">
        <v>296</v>
      </c>
      <c r="B306" s="11">
        <v>12388683.101588909</v>
      </c>
      <c r="C306" s="9"/>
      <c r="D306" s="9"/>
      <c r="E306" s="9"/>
      <c r="F306" s="9"/>
      <c r="G306" s="9"/>
      <c r="H306" s="9"/>
      <c r="I306" s="9"/>
      <c r="J306" s="9"/>
      <c r="K306" s="9"/>
      <c r="M306"/>
      <c r="N306"/>
      <c r="O306"/>
      <c r="P306"/>
      <c r="Q306"/>
      <c r="R306"/>
      <c r="S306"/>
      <c r="T306"/>
      <c r="U306"/>
      <c r="V306"/>
      <c r="W306"/>
    </row>
    <row r="307" spans="1:23" ht="15" x14ac:dyDescent="0.25">
      <c r="A307" s="10" t="s">
        <v>297</v>
      </c>
      <c r="B307" s="11">
        <v>16409202.931296598</v>
      </c>
      <c r="C307" s="9"/>
      <c r="D307" s="9"/>
      <c r="E307" s="9"/>
      <c r="F307" s="9"/>
      <c r="G307" s="9"/>
      <c r="H307" s="9"/>
      <c r="I307" s="9"/>
      <c r="J307" s="9"/>
      <c r="K307" s="9"/>
      <c r="M307"/>
      <c r="N307"/>
      <c r="O307"/>
      <c r="P307"/>
      <c r="Q307"/>
      <c r="R307"/>
      <c r="S307"/>
      <c r="T307"/>
      <c r="U307"/>
      <c r="V307"/>
      <c r="W307"/>
    </row>
    <row r="308" spans="1:23" ht="15" x14ac:dyDescent="0.25">
      <c r="A308" s="10" t="s">
        <v>298</v>
      </c>
      <c r="B308" s="11">
        <v>5937061.3258981798</v>
      </c>
      <c r="C308" s="9"/>
      <c r="D308" s="9"/>
      <c r="E308" s="9"/>
      <c r="F308" s="9"/>
      <c r="G308" s="9"/>
      <c r="H308" s="9"/>
      <c r="I308" s="9"/>
      <c r="J308" s="9"/>
      <c r="K308" s="9">
        <v>9</v>
      </c>
      <c r="M308"/>
      <c r="N308"/>
      <c r="O308"/>
      <c r="P308"/>
      <c r="Q308"/>
      <c r="R308"/>
      <c r="S308"/>
      <c r="T308"/>
      <c r="U308"/>
      <c r="V308"/>
      <c r="W308"/>
    </row>
    <row r="309" spans="1:23" ht="15" x14ac:dyDescent="0.25">
      <c r="A309" s="10" t="s">
        <v>299</v>
      </c>
      <c r="B309" s="11">
        <v>7659993.8241120018</v>
      </c>
      <c r="C309" s="9"/>
      <c r="D309" s="9"/>
      <c r="E309" s="9"/>
      <c r="F309" s="9"/>
      <c r="G309" s="9"/>
      <c r="H309" s="9">
        <v>6</v>
      </c>
      <c r="I309" s="9">
        <v>7</v>
      </c>
      <c r="J309" s="9"/>
      <c r="K309" s="9">
        <v>9</v>
      </c>
      <c r="M309"/>
      <c r="N309"/>
      <c r="O309"/>
      <c r="P309"/>
      <c r="Q309"/>
      <c r="R309"/>
      <c r="S309"/>
      <c r="T309"/>
      <c r="U309"/>
      <c r="V309"/>
      <c r="W309"/>
    </row>
    <row r="310" spans="1:23" ht="15" x14ac:dyDescent="0.25">
      <c r="A310" s="10" t="s">
        <v>300</v>
      </c>
      <c r="B310" s="11">
        <v>4401630.6694037104</v>
      </c>
      <c r="C310" s="9"/>
      <c r="D310" s="9"/>
      <c r="E310" s="9"/>
      <c r="F310" s="9"/>
      <c r="G310" s="9"/>
      <c r="H310" s="9"/>
      <c r="I310" s="9">
        <v>7</v>
      </c>
      <c r="J310" s="9"/>
      <c r="K310" s="9">
        <v>9</v>
      </c>
      <c r="M310"/>
      <c r="N310"/>
      <c r="O310"/>
      <c r="P310"/>
      <c r="Q310"/>
      <c r="R310"/>
      <c r="S310"/>
      <c r="T310"/>
      <c r="U310"/>
      <c r="V310"/>
      <c r="W310"/>
    </row>
    <row r="311" spans="1:23" ht="15" x14ac:dyDescent="0.25">
      <c r="A311" s="10" t="s">
        <v>301</v>
      </c>
      <c r="B311" s="11">
        <v>26591093.814646047</v>
      </c>
      <c r="C311" s="9"/>
      <c r="D311" s="9"/>
      <c r="E311" s="9"/>
      <c r="F311" s="9"/>
      <c r="G311" s="9"/>
      <c r="H311" s="9"/>
      <c r="I311" s="9"/>
      <c r="J311" s="9"/>
      <c r="K311" s="9"/>
      <c r="M311"/>
      <c r="N311"/>
      <c r="O311"/>
      <c r="P311"/>
      <c r="Q311"/>
      <c r="R311"/>
      <c r="S311"/>
      <c r="T311"/>
      <c r="U311"/>
      <c r="V311"/>
      <c r="W311"/>
    </row>
    <row r="312" spans="1:23" ht="15" x14ac:dyDescent="0.25">
      <c r="A312" s="10" t="s">
        <v>302</v>
      </c>
      <c r="B312" s="11">
        <v>12182219.154912625</v>
      </c>
      <c r="C312" s="9"/>
      <c r="D312" s="9"/>
      <c r="E312" s="9"/>
      <c r="F312" s="9"/>
      <c r="G312" s="9"/>
      <c r="H312" s="9">
        <v>6</v>
      </c>
      <c r="I312" s="9">
        <v>7</v>
      </c>
      <c r="J312" s="9"/>
      <c r="K312" s="9">
        <v>9</v>
      </c>
      <c r="M312"/>
      <c r="N312"/>
      <c r="O312"/>
      <c r="P312"/>
      <c r="Q312"/>
      <c r="R312"/>
      <c r="S312"/>
      <c r="T312"/>
      <c r="U312"/>
      <c r="V312"/>
      <c r="W312"/>
    </row>
    <row r="313" spans="1:23" ht="15" x14ac:dyDescent="0.25">
      <c r="A313" s="10" t="s">
        <v>303</v>
      </c>
      <c r="B313" s="11">
        <v>3243332.105596398</v>
      </c>
      <c r="C313" s="9"/>
      <c r="D313" s="9"/>
      <c r="E313" s="9"/>
      <c r="F313" s="9"/>
      <c r="G313" s="9"/>
      <c r="H313" s="9">
        <v>6</v>
      </c>
      <c r="I313" s="9">
        <v>7</v>
      </c>
      <c r="J313" s="9"/>
      <c r="K313" s="9">
        <v>9</v>
      </c>
      <c r="M313"/>
      <c r="N313"/>
      <c r="O313"/>
      <c r="P313"/>
      <c r="Q313"/>
      <c r="R313"/>
      <c r="S313"/>
      <c r="T313"/>
      <c r="U313"/>
      <c r="V313"/>
      <c r="W313"/>
    </row>
    <row r="314" spans="1:23" ht="15" x14ac:dyDescent="0.25">
      <c r="A314" s="10" t="s">
        <v>304</v>
      </c>
      <c r="B314" s="11">
        <v>13635016.912416438</v>
      </c>
      <c r="C314" s="9"/>
      <c r="D314" s="9"/>
      <c r="E314" s="9"/>
      <c r="F314" s="9"/>
      <c r="G314" s="9"/>
      <c r="H314" s="9">
        <v>6</v>
      </c>
      <c r="I314" s="9">
        <v>7</v>
      </c>
      <c r="J314" s="9"/>
      <c r="K314" s="9">
        <v>9</v>
      </c>
      <c r="M314"/>
      <c r="N314"/>
      <c r="O314"/>
      <c r="P314"/>
      <c r="Q314"/>
      <c r="R314"/>
      <c r="S314"/>
      <c r="T314"/>
      <c r="U314"/>
      <c r="V314"/>
      <c r="W314"/>
    </row>
    <row r="315" spans="1:23" ht="15" x14ac:dyDescent="0.25">
      <c r="A315" s="10" t="s">
        <v>305</v>
      </c>
      <c r="B315" s="11">
        <v>9865853.1716794521</v>
      </c>
      <c r="C315" s="9"/>
      <c r="D315" s="9"/>
      <c r="E315" s="9"/>
      <c r="F315" s="9"/>
      <c r="G315" s="9"/>
      <c r="H315" s="9">
        <v>6</v>
      </c>
      <c r="I315" s="9">
        <v>7</v>
      </c>
      <c r="J315" s="9"/>
      <c r="K315" s="9">
        <v>9</v>
      </c>
      <c r="M315"/>
      <c r="N315"/>
      <c r="O315"/>
      <c r="P315"/>
      <c r="Q315"/>
      <c r="R315"/>
      <c r="S315"/>
      <c r="T315"/>
      <c r="U315"/>
      <c r="V315"/>
      <c r="W315"/>
    </row>
    <row r="316" spans="1:23" ht="15" x14ac:dyDescent="0.25">
      <c r="A316" s="10" t="s">
        <v>306</v>
      </c>
      <c r="B316" s="11">
        <v>51217774.01532156</v>
      </c>
      <c r="C316" s="9"/>
      <c r="D316" s="9"/>
      <c r="E316" s="9"/>
      <c r="F316" s="9"/>
      <c r="G316" s="9"/>
      <c r="H316" s="9"/>
      <c r="I316" s="9">
        <v>7</v>
      </c>
      <c r="J316" s="9"/>
      <c r="K316" s="9">
        <v>9</v>
      </c>
      <c r="M316"/>
      <c r="N316"/>
      <c r="O316"/>
      <c r="P316"/>
      <c r="Q316"/>
      <c r="R316"/>
      <c r="S316"/>
      <c r="T316"/>
      <c r="U316"/>
      <c r="V316"/>
      <c r="W316"/>
    </row>
    <row r="317" spans="1:23" ht="15" x14ac:dyDescent="0.25">
      <c r="A317" s="10" t="s">
        <v>307</v>
      </c>
      <c r="B317" s="11">
        <v>13020176.100404296</v>
      </c>
      <c r="C317" s="9"/>
      <c r="D317" s="9"/>
      <c r="E317" s="9"/>
      <c r="F317" s="9"/>
      <c r="G317" s="9"/>
      <c r="H317" s="9">
        <v>6</v>
      </c>
      <c r="I317" s="9">
        <v>7</v>
      </c>
      <c r="J317" s="9"/>
      <c r="K317" s="9">
        <v>9</v>
      </c>
      <c r="M317"/>
      <c r="N317"/>
      <c r="O317"/>
      <c r="P317"/>
      <c r="Q317"/>
      <c r="R317"/>
      <c r="S317"/>
      <c r="T317"/>
      <c r="U317"/>
      <c r="V317"/>
      <c r="W317"/>
    </row>
    <row r="318" spans="1:23" ht="15" x14ac:dyDescent="0.25">
      <c r="A318" s="10" t="s">
        <v>308</v>
      </c>
      <c r="B318" s="11">
        <v>7477804.164543977</v>
      </c>
      <c r="C318" s="9"/>
      <c r="D318" s="9"/>
      <c r="E318" s="9"/>
      <c r="F318" s="9"/>
      <c r="G318" s="9"/>
      <c r="H318" s="9"/>
      <c r="I318" s="9"/>
      <c r="J318" s="9"/>
      <c r="K318" s="9"/>
      <c r="M318"/>
      <c r="N318"/>
      <c r="O318"/>
      <c r="P318"/>
      <c r="Q318"/>
      <c r="R318"/>
      <c r="S318"/>
      <c r="T318"/>
      <c r="U318"/>
      <c r="V318"/>
      <c r="W318"/>
    </row>
    <row r="319" spans="1:23" ht="15" x14ac:dyDescent="0.25">
      <c r="A319" s="10" t="s">
        <v>309</v>
      </c>
      <c r="B319" s="11">
        <v>8448990.7995573413</v>
      </c>
      <c r="C319" s="9"/>
      <c r="D319" s="9"/>
      <c r="E319" s="9"/>
      <c r="F319" s="9"/>
      <c r="G319" s="9"/>
      <c r="H319" s="9"/>
      <c r="I319" s="9">
        <v>7</v>
      </c>
      <c r="J319" s="9"/>
      <c r="K319" s="9">
        <v>9</v>
      </c>
      <c r="M319"/>
      <c r="N319"/>
      <c r="O319"/>
      <c r="P319"/>
      <c r="Q319"/>
      <c r="R319"/>
      <c r="S319"/>
      <c r="T319"/>
      <c r="U319"/>
      <c r="V319"/>
      <c r="W319"/>
    </row>
    <row r="320" spans="1:23" ht="15" x14ac:dyDescent="0.25">
      <c r="A320" s="10" t="s">
        <v>310</v>
      </c>
      <c r="B320" s="11">
        <v>9921878.1939600389</v>
      </c>
      <c r="C320" s="9"/>
      <c r="D320" s="9"/>
      <c r="E320" s="9"/>
      <c r="F320" s="9"/>
      <c r="G320" s="9"/>
      <c r="H320" s="9">
        <v>6</v>
      </c>
      <c r="I320" s="9">
        <v>7</v>
      </c>
      <c r="J320" s="9"/>
      <c r="K320" s="9">
        <v>9</v>
      </c>
      <c r="M320"/>
      <c r="N320"/>
      <c r="O320"/>
      <c r="P320"/>
      <c r="Q320"/>
      <c r="R320"/>
      <c r="S320"/>
      <c r="T320"/>
      <c r="U320"/>
      <c r="V320"/>
      <c r="W320"/>
    </row>
    <row r="321" spans="1:23" ht="15" x14ac:dyDescent="0.25">
      <c r="A321" s="10" t="s">
        <v>311</v>
      </c>
      <c r="B321" s="11">
        <v>66098300.29139407</v>
      </c>
      <c r="C321" s="9"/>
      <c r="D321" s="9"/>
      <c r="E321" s="9"/>
      <c r="F321" s="9"/>
      <c r="G321" s="9"/>
      <c r="H321" s="9">
        <v>6</v>
      </c>
      <c r="I321" s="9">
        <v>7</v>
      </c>
      <c r="J321" s="9"/>
      <c r="K321" s="9">
        <v>9</v>
      </c>
      <c r="M321"/>
      <c r="N321"/>
      <c r="O321"/>
      <c r="P321"/>
      <c r="Q321"/>
      <c r="R321"/>
      <c r="S321"/>
      <c r="T321"/>
      <c r="U321"/>
      <c r="V321"/>
      <c r="W321"/>
    </row>
    <row r="322" spans="1:23" ht="15" x14ac:dyDescent="0.25">
      <c r="A322" s="10" t="s">
        <v>312</v>
      </c>
      <c r="B322" s="11">
        <v>12875025.84213596</v>
      </c>
      <c r="C322" s="9"/>
      <c r="D322" s="9"/>
      <c r="E322" s="9"/>
      <c r="F322" s="9"/>
      <c r="G322" s="9"/>
      <c r="H322" s="9"/>
      <c r="I322" s="9"/>
      <c r="J322" s="9"/>
      <c r="K322" s="9"/>
      <c r="M322"/>
      <c r="N322"/>
      <c r="O322"/>
      <c r="P322"/>
      <c r="Q322"/>
      <c r="R322"/>
      <c r="S322"/>
      <c r="T322"/>
      <c r="U322"/>
      <c r="V322"/>
      <c r="W322"/>
    </row>
    <row r="323" spans="1:23" ht="15" x14ac:dyDescent="0.25">
      <c r="A323" s="10" t="s">
        <v>313</v>
      </c>
      <c r="B323" s="11">
        <v>10344749.201360077</v>
      </c>
      <c r="C323" s="9"/>
      <c r="D323" s="9"/>
      <c r="E323" s="9"/>
      <c r="F323" s="9"/>
      <c r="G323" s="9"/>
      <c r="H323" s="9"/>
      <c r="I323" s="9">
        <v>7</v>
      </c>
      <c r="J323" s="9"/>
      <c r="K323" s="9">
        <v>9</v>
      </c>
      <c r="M323"/>
      <c r="N323"/>
      <c r="O323"/>
      <c r="P323"/>
      <c r="Q323"/>
      <c r="R323"/>
      <c r="S323"/>
      <c r="T323"/>
      <c r="U323"/>
      <c r="V323"/>
      <c r="W323"/>
    </row>
    <row r="324" spans="1:23" ht="15" x14ac:dyDescent="0.25">
      <c r="A324" s="10" t="s">
        <v>314</v>
      </c>
      <c r="B324" s="11">
        <v>16585677.789893817</v>
      </c>
      <c r="C324" s="9"/>
      <c r="D324" s="9"/>
      <c r="E324" s="9"/>
      <c r="F324" s="9"/>
      <c r="G324" s="9"/>
      <c r="H324" s="9"/>
      <c r="I324" s="9">
        <v>7</v>
      </c>
      <c r="J324" s="9"/>
      <c r="K324" s="9">
        <v>9</v>
      </c>
      <c r="M324"/>
      <c r="N324"/>
      <c r="O324"/>
      <c r="P324"/>
      <c r="Q324"/>
      <c r="R324"/>
      <c r="S324"/>
      <c r="T324"/>
      <c r="U324"/>
      <c r="V324"/>
      <c r="W324"/>
    </row>
    <row r="325" spans="1:23" ht="15" x14ac:dyDescent="0.25">
      <c r="A325" s="10" t="s">
        <v>315</v>
      </c>
      <c r="B325" s="11">
        <v>7208588.05886833</v>
      </c>
      <c r="C325" s="9"/>
      <c r="D325" s="9"/>
      <c r="E325" s="9"/>
      <c r="F325" s="9"/>
      <c r="G325" s="9"/>
      <c r="H325" s="9">
        <v>6</v>
      </c>
      <c r="I325" s="9">
        <v>7</v>
      </c>
      <c r="J325" s="9"/>
      <c r="K325" s="9">
        <v>9</v>
      </c>
      <c r="M325"/>
      <c r="N325"/>
      <c r="O325"/>
      <c r="P325"/>
      <c r="Q325"/>
      <c r="R325"/>
      <c r="S325"/>
      <c r="T325"/>
      <c r="U325"/>
      <c r="V325"/>
      <c r="W325"/>
    </row>
    <row r="326" spans="1:23" ht="15" x14ac:dyDescent="0.25">
      <c r="A326" s="10" t="s">
        <v>316</v>
      </c>
      <c r="B326" s="11">
        <v>4606725.7351442724</v>
      </c>
      <c r="C326" s="9"/>
      <c r="D326" s="9"/>
      <c r="E326" s="9"/>
      <c r="F326" s="9"/>
      <c r="G326" s="9"/>
      <c r="H326" s="9">
        <v>6</v>
      </c>
      <c r="I326" s="9">
        <v>7</v>
      </c>
      <c r="J326" s="9"/>
      <c r="K326" s="9">
        <v>9</v>
      </c>
      <c r="M326"/>
      <c r="N326"/>
      <c r="O326"/>
      <c r="P326"/>
      <c r="Q326"/>
      <c r="R326"/>
      <c r="S326"/>
      <c r="T326"/>
      <c r="U326"/>
      <c r="V326"/>
      <c r="W326"/>
    </row>
    <row r="327" spans="1:23" ht="15" x14ac:dyDescent="0.25">
      <c r="A327" s="10" t="s">
        <v>317</v>
      </c>
      <c r="B327" s="11">
        <v>6303780.1229544422</v>
      </c>
      <c r="C327" s="9"/>
      <c r="D327" s="9"/>
      <c r="E327" s="9"/>
      <c r="F327" s="9"/>
      <c r="G327" s="9"/>
      <c r="H327" s="9">
        <v>6</v>
      </c>
      <c r="I327" s="9">
        <v>7</v>
      </c>
      <c r="J327" s="9"/>
      <c r="K327" s="9">
        <v>9</v>
      </c>
      <c r="M327"/>
      <c r="N327"/>
      <c r="O327"/>
      <c r="P327"/>
      <c r="Q327"/>
      <c r="R327"/>
      <c r="S327"/>
      <c r="T327"/>
      <c r="U327"/>
      <c r="V327"/>
      <c r="W327"/>
    </row>
    <row r="328" spans="1:23" ht="15" x14ac:dyDescent="0.25">
      <c r="A328" s="10" t="s">
        <v>318</v>
      </c>
      <c r="B328" s="11">
        <v>26468484.337529913</v>
      </c>
      <c r="C328" s="9"/>
      <c r="D328" s="9"/>
      <c r="E328" s="9"/>
      <c r="F328" s="9"/>
      <c r="G328" s="9"/>
      <c r="H328" s="9">
        <v>6</v>
      </c>
      <c r="I328" s="9">
        <v>7</v>
      </c>
      <c r="J328" s="9"/>
      <c r="K328" s="9">
        <v>9</v>
      </c>
      <c r="M328"/>
      <c r="N328"/>
      <c r="O328"/>
      <c r="P328"/>
      <c r="Q328"/>
      <c r="R328"/>
      <c r="S328"/>
      <c r="T328"/>
      <c r="U328"/>
      <c r="V328"/>
      <c r="W328"/>
    </row>
    <row r="329" spans="1:23" ht="15" x14ac:dyDescent="0.25">
      <c r="A329" s="10" t="s">
        <v>319</v>
      </c>
      <c r="B329" s="11">
        <v>41676632.473308295</v>
      </c>
      <c r="C329" s="9"/>
      <c r="D329" s="9"/>
      <c r="E329" s="9"/>
      <c r="F329" s="9"/>
      <c r="G329" s="9"/>
      <c r="H329" s="9">
        <v>6</v>
      </c>
      <c r="I329" s="9">
        <v>7</v>
      </c>
      <c r="J329" s="9"/>
      <c r="K329" s="9">
        <v>9</v>
      </c>
      <c r="M329"/>
      <c r="N329"/>
      <c r="O329"/>
      <c r="P329"/>
      <c r="Q329"/>
      <c r="R329"/>
      <c r="S329"/>
      <c r="T329"/>
      <c r="U329"/>
      <c r="V329"/>
      <c r="W329"/>
    </row>
    <row r="330" spans="1:23" ht="15" x14ac:dyDescent="0.25">
      <c r="A330" s="10" t="s">
        <v>320</v>
      </c>
      <c r="B330" s="11">
        <v>16000987.366220593</v>
      </c>
      <c r="C330" s="9"/>
      <c r="D330" s="9"/>
      <c r="E330" s="9"/>
      <c r="F330" s="9"/>
      <c r="G330" s="9"/>
      <c r="H330" s="9">
        <v>6</v>
      </c>
      <c r="I330" s="9">
        <v>7</v>
      </c>
      <c r="J330" s="9"/>
      <c r="K330" s="9">
        <v>9</v>
      </c>
      <c r="M330"/>
      <c r="N330"/>
      <c r="O330"/>
      <c r="P330"/>
      <c r="Q330"/>
      <c r="R330"/>
      <c r="S330"/>
      <c r="T330"/>
      <c r="U330"/>
      <c r="V330"/>
      <c r="W330"/>
    </row>
    <row r="331" spans="1:23" ht="15" x14ac:dyDescent="0.25">
      <c r="A331" s="10" t="s">
        <v>321</v>
      </c>
      <c r="B331" s="11">
        <v>9370650.2649195902</v>
      </c>
      <c r="C331" s="9"/>
      <c r="D331" s="9"/>
      <c r="E331" s="9"/>
      <c r="F331" s="9"/>
      <c r="G331" s="9"/>
      <c r="H331" s="9">
        <v>6</v>
      </c>
      <c r="I331" s="9">
        <v>7</v>
      </c>
      <c r="J331" s="9"/>
      <c r="K331" s="9">
        <v>9</v>
      </c>
      <c r="M331"/>
      <c r="N331"/>
      <c r="O331"/>
      <c r="P331"/>
      <c r="Q331"/>
      <c r="R331"/>
      <c r="S331"/>
      <c r="T331"/>
      <c r="U331"/>
      <c r="V331"/>
      <c r="W331"/>
    </row>
    <row r="332" spans="1:23" ht="15" x14ac:dyDescent="0.25">
      <c r="A332" s="10" t="s">
        <v>322</v>
      </c>
      <c r="B332" s="11">
        <v>3971822.7381419218</v>
      </c>
      <c r="C332" s="9"/>
      <c r="D332" s="9"/>
      <c r="E332" s="9">
        <v>3</v>
      </c>
      <c r="F332" s="9"/>
      <c r="G332" s="9">
        <v>5</v>
      </c>
      <c r="H332" s="9">
        <v>6</v>
      </c>
      <c r="I332" s="9">
        <v>7</v>
      </c>
      <c r="J332" s="9"/>
      <c r="K332" s="9">
        <v>9</v>
      </c>
      <c r="M332"/>
      <c r="N332"/>
      <c r="O332"/>
      <c r="P332"/>
      <c r="Q332"/>
      <c r="R332"/>
      <c r="S332"/>
      <c r="T332"/>
      <c r="U332"/>
      <c r="V332"/>
      <c r="W332"/>
    </row>
    <row r="333" spans="1:23" ht="15" x14ac:dyDescent="0.25">
      <c r="A333" s="10" t="s">
        <v>323</v>
      </c>
      <c r="B333" s="11">
        <v>9441798.5935802106</v>
      </c>
      <c r="C333" s="9"/>
      <c r="D333" s="9"/>
      <c r="E333" s="9"/>
      <c r="F333" s="9"/>
      <c r="G333" s="9"/>
      <c r="H333" s="9">
        <v>6</v>
      </c>
      <c r="I333" s="9">
        <v>7</v>
      </c>
      <c r="J333" s="9"/>
      <c r="K333" s="9">
        <v>9</v>
      </c>
      <c r="M333"/>
      <c r="N333"/>
      <c r="O333"/>
      <c r="P333"/>
      <c r="Q333"/>
      <c r="R333"/>
      <c r="S333"/>
      <c r="T333"/>
      <c r="U333"/>
      <c r="V333"/>
      <c r="W333"/>
    </row>
    <row r="334" spans="1:23" ht="15" x14ac:dyDescent="0.25">
      <c r="A334" s="10" t="s">
        <v>324</v>
      </c>
      <c r="B334" s="11">
        <v>6194952.9696963727</v>
      </c>
      <c r="C334" s="9"/>
      <c r="D334" s="9"/>
      <c r="E334" s="9"/>
      <c r="F334" s="9"/>
      <c r="G334" s="9"/>
      <c r="H334" s="9">
        <v>6</v>
      </c>
      <c r="I334" s="9">
        <v>7</v>
      </c>
      <c r="J334" s="9"/>
      <c r="K334" s="9">
        <v>9</v>
      </c>
      <c r="M334"/>
      <c r="N334"/>
      <c r="O334"/>
      <c r="P334"/>
      <c r="Q334"/>
      <c r="R334"/>
      <c r="S334"/>
      <c r="T334"/>
      <c r="U334"/>
      <c r="V334"/>
      <c r="W334"/>
    </row>
    <row r="335" spans="1:23" ht="15" x14ac:dyDescent="0.25">
      <c r="A335" s="10" t="s">
        <v>325</v>
      </c>
      <c r="B335" s="11">
        <v>7782567.2024870068</v>
      </c>
      <c r="C335" s="9"/>
      <c r="D335" s="9"/>
      <c r="E335" s="9"/>
      <c r="F335" s="9"/>
      <c r="G335" s="9"/>
      <c r="H335" s="9">
        <v>6</v>
      </c>
      <c r="I335" s="9">
        <v>7</v>
      </c>
      <c r="J335" s="9"/>
      <c r="K335" s="9">
        <v>9</v>
      </c>
      <c r="M335"/>
      <c r="N335"/>
      <c r="O335"/>
      <c r="P335"/>
      <c r="Q335"/>
      <c r="R335"/>
      <c r="S335"/>
      <c r="T335"/>
      <c r="U335"/>
      <c r="V335"/>
      <c r="W335"/>
    </row>
    <row r="336" spans="1:23" ht="15" x14ac:dyDescent="0.25">
      <c r="A336" s="10" t="s">
        <v>326</v>
      </c>
      <c r="B336" s="11">
        <v>9629072.3689599931</v>
      </c>
      <c r="C336" s="9"/>
      <c r="D336" s="9"/>
      <c r="E336" s="9"/>
      <c r="F336" s="9"/>
      <c r="G336" s="9"/>
      <c r="H336" s="9">
        <v>6</v>
      </c>
      <c r="I336" s="9">
        <v>7</v>
      </c>
      <c r="J336" s="9"/>
      <c r="K336" s="9">
        <v>9</v>
      </c>
      <c r="M336"/>
      <c r="N336"/>
      <c r="O336"/>
      <c r="P336"/>
      <c r="Q336"/>
      <c r="R336"/>
      <c r="S336"/>
      <c r="T336"/>
      <c r="U336"/>
      <c r="V336"/>
      <c r="W336"/>
    </row>
    <row r="337" spans="1:23" ht="15" x14ac:dyDescent="0.25">
      <c r="A337" s="10" t="s">
        <v>327</v>
      </c>
      <c r="B337" s="11">
        <v>10028863.881108662</v>
      </c>
      <c r="C337" s="9"/>
      <c r="D337" s="9"/>
      <c r="E337" s="9"/>
      <c r="F337" s="9"/>
      <c r="G337" s="9"/>
      <c r="H337" s="9">
        <v>6</v>
      </c>
      <c r="I337" s="9">
        <v>7</v>
      </c>
      <c r="J337" s="9"/>
      <c r="K337" s="9">
        <v>9</v>
      </c>
      <c r="M337"/>
      <c r="N337"/>
      <c r="O337"/>
      <c r="P337"/>
      <c r="Q337"/>
      <c r="R337"/>
      <c r="S337"/>
      <c r="T337"/>
      <c r="U337"/>
      <c r="V337"/>
      <c r="W337"/>
    </row>
    <row r="338" spans="1:23" ht="15" x14ac:dyDescent="0.25">
      <c r="A338" s="10" t="s">
        <v>328</v>
      </c>
      <c r="B338" s="11">
        <v>21962792.390758354</v>
      </c>
      <c r="C338" s="9"/>
      <c r="D338" s="9"/>
      <c r="E338" s="9"/>
      <c r="F338" s="9"/>
      <c r="G338" s="9"/>
      <c r="H338" s="9"/>
      <c r="I338" s="9">
        <v>7</v>
      </c>
      <c r="J338" s="9"/>
      <c r="K338" s="9">
        <v>9</v>
      </c>
      <c r="M338"/>
      <c r="N338"/>
      <c r="O338"/>
      <c r="P338"/>
      <c r="Q338"/>
      <c r="R338"/>
      <c r="S338"/>
      <c r="T338"/>
      <c r="U338"/>
      <c r="V338"/>
      <c r="W338"/>
    </row>
    <row r="339" spans="1:23" ht="15" x14ac:dyDescent="0.25">
      <c r="A339" s="10" t="s">
        <v>329</v>
      </c>
      <c r="B339" s="11">
        <v>29142833.061724279</v>
      </c>
      <c r="C339" s="9"/>
      <c r="D339" s="9"/>
      <c r="E339" s="9"/>
      <c r="F339" s="9"/>
      <c r="G339" s="9"/>
      <c r="H339" s="9">
        <v>6</v>
      </c>
      <c r="I339" s="9">
        <v>7</v>
      </c>
      <c r="J339" s="9"/>
      <c r="K339" s="9">
        <v>9</v>
      </c>
      <c r="M339"/>
      <c r="N339"/>
      <c r="O339"/>
      <c r="P339"/>
      <c r="Q339"/>
      <c r="R339"/>
      <c r="S339"/>
      <c r="T339"/>
      <c r="U339"/>
      <c r="V339"/>
      <c r="W339"/>
    </row>
    <row r="340" spans="1:23" ht="15" x14ac:dyDescent="0.25">
      <c r="A340" s="10" t="s">
        <v>330</v>
      </c>
      <c r="B340" s="11">
        <v>8330379.848210657</v>
      </c>
      <c r="C340" s="9"/>
      <c r="D340" s="9"/>
      <c r="E340" s="9"/>
      <c r="F340" s="9"/>
      <c r="G340" s="9"/>
      <c r="H340" s="9"/>
      <c r="I340" s="9"/>
      <c r="J340" s="9"/>
      <c r="K340" s="9"/>
      <c r="M340"/>
      <c r="N340"/>
      <c r="O340"/>
      <c r="P340"/>
      <c r="Q340"/>
      <c r="R340"/>
      <c r="S340"/>
      <c r="T340"/>
      <c r="U340"/>
      <c r="V340"/>
      <c r="W340"/>
    </row>
    <row r="341" spans="1:23" ht="15" x14ac:dyDescent="0.25">
      <c r="A341" s="10" t="s">
        <v>331</v>
      </c>
      <c r="B341" s="11">
        <v>8075315.8260364588</v>
      </c>
      <c r="C341" s="9"/>
      <c r="D341" s="9"/>
      <c r="E341" s="9"/>
      <c r="F341" s="9"/>
      <c r="G341" s="9"/>
      <c r="H341" s="9">
        <v>6</v>
      </c>
      <c r="I341" s="9">
        <v>7</v>
      </c>
      <c r="J341" s="9"/>
      <c r="K341" s="9">
        <v>9</v>
      </c>
      <c r="M341"/>
      <c r="N341"/>
      <c r="O341"/>
      <c r="P341"/>
      <c r="Q341"/>
      <c r="R341"/>
      <c r="S341"/>
      <c r="T341"/>
      <c r="U341"/>
      <c r="V341"/>
      <c r="W341"/>
    </row>
    <row r="342" spans="1:23" ht="15" x14ac:dyDescent="0.25">
      <c r="A342" s="10" t="s">
        <v>332</v>
      </c>
      <c r="B342" s="11">
        <v>9068373.39768181</v>
      </c>
      <c r="C342" s="9"/>
      <c r="D342" s="9"/>
      <c r="E342" s="9"/>
      <c r="F342" s="9"/>
      <c r="G342" s="9"/>
      <c r="H342" s="9">
        <v>6</v>
      </c>
      <c r="I342" s="9">
        <v>7</v>
      </c>
      <c r="J342" s="9"/>
      <c r="K342" s="9">
        <v>9</v>
      </c>
      <c r="M342"/>
      <c r="N342"/>
      <c r="O342"/>
      <c r="P342"/>
      <c r="Q342"/>
      <c r="R342"/>
      <c r="S342"/>
      <c r="T342"/>
      <c r="U342"/>
      <c r="V342"/>
      <c r="W342"/>
    </row>
    <row r="343" spans="1:23" ht="15" x14ac:dyDescent="0.25">
      <c r="A343" s="10" t="s">
        <v>333</v>
      </c>
      <c r="B343" s="11">
        <v>5989823.3785890192</v>
      </c>
      <c r="C343" s="9"/>
      <c r="D343" s="9"/>
      <c r="E343" s="9"/>
      <c r="F343" s="9"/>
      <c r="G343" s="9"/>
      <c r="H343" s="9">
        <v>6</v>
      </c>
      <c r="I343" s="9">
        <v>7</v>
      </c>
      <c r="J343" s="9"/>
      <c r="K343" s="9">
        <v>9</v>
      </c>
      <c r="M343"/>
      <c r="N343"/>
      <c r="O343"/>
      <c r="P343"/>
      <c r="Q343"/>
      <c r="R343"/>
      <c r="S343"/>
      <c r="T343"/>
      <c r="U343"/>
      <c r="V343"/>
      <c r="W343"/>
    </row>
    <row r="344" spans="1:23" ht="15" x14ac:dyDescent="0.25">
      <c r="A344" s="10" t="s">
        <v>334</v>
      </c>
      <c r="B344" s="11">
        <v>6968216.4076606315</v>
      </c>
      <c r="C344" s="9"/>
      <c r="D344" s="9"/>
      <c r="E344" s="9"/>
      <c r="F344" s="9"/>
      <c r="G344" s="9"/>
      <c r="H344" s="9">
        <v>6</v>
      </c>
      <c r="I344" s="9">
        <v>7</v>
      </c>
      <c r="J344" s="9"/>
      <c r="K344" s="9">
        <v>9</v>
      </c>
      <c r="M344"/>
      <c r="N344"/>
      <c r="O344"/>
      <c r="P344"/>
      <c r="Q344"/>
      <c r="R344"/>
      <c r="S344"/>
      <c r="T344"/>
      <c r="U344"/>
      <c r="V344"/>
      <c r="W344"/>
    </row>
    <row r="345" spans="1:23" ht="15" x14ac:dyDescent="0.25">
      <c r="A345" s="10" t="s">
        <v>335</v>
      </c>
      <c r="B345" s="11">
        <v>8421759.1809831038</v>
      </c>
      <c r="C345" s="9"/>
      <c r="D345" s="9"/>
      <c r="E345" s="9"/>
      <c r="F345" s="9"/>
      <c r="G345" s="9"/>
      <c r="H345" s="9">
        <v>6</v>
      </c>
      <c r="I345" s="9">
        <v>7</v>
      </c>
      <c r="J345" s="9"/>
      <c r="K345" s="9">
        <v>9</v>
      </c>
      <c r="M345"/>
      <c r="N345"/>
      <c r="O345"/>
      <c r="P345"/>
      <c r="Q345"/>
      <c r="R345"/>
      <c r="S345"/>
      <c r="T345"/>
      <c r="U345"/>
      <c r="V345"/>
      <c r="W345"/>
    </row>
    <row r="346" spans="1:23" ht="15" x14ac:dyDescent="0.25">
      <c r="A346" s="10" t="s">
        <v>336</v>
      </c>
      <c r="B346" s="11">
        <v>12094330.300907644</v>
      </c>
      <c r="C346" s="9"/>
      <c r="D346" s="9"/>
      <c r="E346" s="9"/>
      <c r="F346" s="9"/>
      <c r="G346" s="9"/>
      <c r="H346" s="9"/>
      <c r="I346" s="9"/>
      <c r="J346" s="9"/>
      <c r="K346" s="9"/>
      <c r="M346"/>
      <c r="N346"/>
      <c r="O346"/>
      <c r="P346"/>
      <c r="Q346"/>
      <c r="R346"/>
      <c r="S346"/>
      <c r="T346"/>
      <c r="U346"/>
      <c r="V346"/>
      <c r="W346"/>
    </row>
    <row r="347" spans="1:23" ht="15" x14ac:dyDescent="0.25">
      <c r="A347" s="10" t="s">
        <v>337</v>
      </c>
      <c r="B347" s="11">
        <v>5761385.0792717161</v>
      </c>
      <c r="C347" s="9"/>
      <c r="D347" s="9"/>
      <c r="E347" s="9"/>
      <c r="F347" s="9"/>
      <c r="G347" s="9"/>
      <c r="H347" s="9"/>
      <c r="I347" s="9"/>
      <c r="J347" s="9"/>
      <c r="K347" s="9"/>
      <c r="M347"/>
      <c r="N347"/>
      <c r="O347"/>
      <c r="P347"/>
      <c r="Q347"/>
      <c r="R347"/>
      <c r="S347"/>
      <c r="T347"/>
      <c r="U347"/>
      <c r="V347"/>
      <c r="W347"/>
    </row>
    <row r="348" spans="1:23" ht="15" x14ac:dyDescent="0.25">
      <c r="A348" s="10" t="s">
        <v>338</v>
      </c>
      <c r="B348" s="11">
        <v>54815272.46794264</v>
      </c>
      <c r="C348" s="9"/>
      <c r="D348" s="9"/>
      <c r="E348" s="9"/>
      <c r="F348" s="9"/>
      <c r="G348" s="9"/>
      <c r="H348" s="9">
        <v>6</v>
      </c>
      <c r="I348" s="9">
        <v>7</v>
      </c>
      <c r="J348" s="9"/>
      <c r="K348" s="9">
        <v>9</v>
      </c>
      <c r="M348"/>
      <c r="N348"/>
      <c r="O348"/>
      <c r="P348"/>
      <c r="Q348"/>
      <c r="R348"/>
      <c r="S348"/>
      <c r="T348"/>
      <c r="U348"/>
      <c r="V348"/>
      <c r="W348"/>
    </row>
    <row r="349" spans="1:23" ht="15" x14ac:dyDescent="0.25">
      <c r="A349" s="10" t="s">
        <v>339</v>
      </c>
      <c r="B349" s="11">
        <v>17967503.95235052</v>
      </c>
      <c r="C349" s="9"/>
      <c r="D349" s="9"/>
      <c r="E349" s="9"/>
      <c r="F349" s="9"/>
      <c r="G349" s="9"/>
      <c r="H349" s="9">
        <v>6</v>
      </c>
      <c r="I349" s="9">
        <v>7</v>
      </c>
      <c r="J349" s="9"/>
      <c r="K349" s="9">
        <v>9</v>
      </c>
      <c r="M349"/>
      <c r="N349"/>
      <c r="O349"/>
      <c r="P349"/>
      <c r="Q349"/>
      <c r="R349"/>
      <c r="S349"/>
      <c r="T349"/>
      <c r="U349"/>
      <c r="V349"/>
      <c r="W349"/>
    </row>
    <row r="350" spans="1:23" ht="15" x14ac:dyDescent="0.25">
      <c r="A350" s="10" t="s">
        <v>340</v>
      </c>
      <c r="B350" s="11">
        <v>10534428.329102376</v>
      </c>
      <c r="C350" s="9"/>
      <c r="D350" s="9"/>
      <c r="E350" s="9"/>
      <c r="F350" s="9"/>
      <c r="G350" s="9"/>
      <c r="H350" s="9">
        <v>6</v>
      </c>
      <c r="I350" s="9">
        <v>7</v>
      </c>
      <c r="J350" s="9"/>
      <c r="K350" s="9">
        <v>9</v>
      </c>
      <c r="M350"/>
      <c r="N350"/>
      <c r="O350"/>
      <c r="P350"/>
      <c r="Q350"/>
      <c r="R350"/>
      <c r="S350"/>
      <c r="T350"/>
      <c r="U350"/>
      <c r="V350"/>
      <c r="W350"/>
    </row>
    <row r="351" spans="1:23" ht="15" x14ac:dyDescent="0.25">
      <c r="A351" s="10" t="s">
        <v>341</v>
      </c>
      <c r="B351" s="11">
        <v>14826301.120538887</v>
      </c>
      <c r="C351" s="9"/>
      <c r="D351" s="9"/>
      <c r="E351" s="9"/>
      <c r="F351" s="9"/>
      <c r="G351" s="9"/>
      <c r="H351" s="9">
        <v>6</v>
      </c>
      <c r="I351" s="9">
        <v>7</v>
      </c>
      <c r="J351" s="9"/>
      <c r="K351" s="9">
        <v>9</v>
      </c>
      <c r="M351"/>
      <c r="N351"/>
      <c r="O351"/>
      <c r="P351"/>
      <c r="Q351"/>
      <c r="R351"/>
      <c r="S351"/>
      <c r="T351"/>
      <c r="U351"/>
      <c r="V351"/>
      <c r="W351"/>
    </row>
    <row r="352" spans="1:23" ht="15" x14ac:dyDescent="0.25">
      <c r="A352" s="10" t="s">
        <v>342</v>
      </c>
      <c r="B352" s="11">
        <v>13837512.378424123</v>
      </c>
      <c r="C352" s="9"/>
      <c r="D352" s="9"/>
      <c r="E352" s="9"/>
      <c r="F352" s="9"/>
      <c r="G352" s="9"/>
      <c r="H352" s="9">
        <v>6</v>
      </c>
      <c r="I352" s="9">
        <v>7</v>
      </c>
      <c r="J352" s="9"/>
      <c r="K352" s="9">
        <v>9</v>
      </c>
      <c r="M352"/>
      <c r="N352"/>
      <c r="O352"/>
      <c r="P352"/>
      <c r="Q352"/>
      <c r="R352"/>
      <c r="S352"/>
      <c r="T352"/>
      <c r="U352"/>
      <c r="V352"/>
      <c r="W352"/>
    </row>
    <row r="353" spans="1:23" ht="15" x14ac:dyDescent="0.25">
      <c r="A353" s="10" t="s">
        <v>343</v>
      </c>
      <c r="B353" s="11">
        <v>10484206.947125841</v>
      </c>
      <c r="C353" s="9"/>
      <c r="D353" s="9"/>
      <c r="E353" s="9"/>
      <c r="F353" s="9"/>
      <c r="G353" s="9"/>
      <c r="H353" s="9">
        <v>6</v>
      </c>
      <c r="I353" s="9">
        <v>7</v>
      </c>
      <c r="J353" s="9"/>
      <c r="K353" s="9">
        <v>9</v>
      </c>
      <c r="M353"/>
      <c r="N353"/>
      <c r="O353"/>
      <c r="P353"/>
      <c r="Q353"/>
      <c r="R353"/>
      <c r="S353"/>
      <c r="T353"/>
      <c r="U353"/>
      <c r="V353"/>
      <c r="W353"/>
    </row>
    <row r="354" spans="1:23" ht="15" x14ac:dyDescent="0.25">
      <c r="A354" s="10" t="s">
        <v>344</v>
      </c>
      <c r="B354" s="11">
        <v>5438607.3957579546</v>
      </c>
      <c r="C354" s="9"/>
      <c r="D354" s="9"/>
      <c r="E354" s="9"/>
      <c r="F354" s="9"/>
      <c r="G354" s="9"/>
      <c r="H354" s="9">
        <v>6</v>
      </c>
      <c r="I354" s="9">
        <v>7</v>
      </c>
      <c r="J354" s="9"/>
      <c r="K354" s="9">
        <v>9</v>
      </c>
      <c r="M354"/>
      <c r="N354"/>
      <c r="O354"/>
      <c r="P354"/>
      <c r="Q354"/>
      <c r="R354"/>
      <c r="S354"/>
      <c r="T354"/>
      <c r="U354"/>
      <c r="V354"/>
      <c r="W354"/>
    </row>
    <row r="355" spans="1:23" ht="15" x14ac:dyDescent="0.25">
      <c r="A355" s="10" t="s">
        <v>345</v>
      </c>
      <c r="B355" s="11">
        <v>19677760.287342947</v>
      </c>
      <c r="C355" s="9"/>
      <c r="D355" s="9"/>
      <c r="E355" s="9"/>
      <c r="F355" s="9"/>
      <c r="G355" s="9"/>
      <c r="H355" s="9"/>
      <c r="I355" s="9">
        <v>7</v>
      </c>
      <c r="J355" s="9"/>
      <c r="K355" s="9">
        <v>9</v>
      </c>
      <c r="M355"/>
      <c r="N355"/>
      <c r="O355"/>
      <c r="P355"/>
      <c r="Q355"/>
      <c r="R355"/>
      <c r="S355"/>
      <c r="T355"/>
      <c r="U355"/>
      <c r="V355"/>
      <c r="W355"/>
    </row>
    <row r="356" spans="1:23" ht="15" x14ac:dyDescent="0.25">
      <c r="A356" s="10" t="s">
        <v>346</v>
      </c>
      <c r="B356" s="11">
        <v>10838233.329625426</v>
      </c>
      <c r="C356" s="9"/>
      <c r="D356" s="9"/>
      <c r="E356" s="9"/>
      <c r="F356" s="9"/>
      <c r="G356" s="9"/>
      <c r="H356" s="9"/>
      <c r="I356" s="9"/>
      <c r="J356" s="9"/>
      <c r="K356" s="9">
        <v>9</v>
      </c>
      <c r="M356"/>
      <c r="N356"/>
      <c r="O356"/>
      <c r="P356"/>
      <c r="Q356"/>
      <c r="R356"/>
      <c r="S356"/>
      <c r="T356"/>
      <c r="U356"/>
      <c r="V356"/>
      <c r="W356"/>
    </row>
    <row r="357" spans="1:23" ht="15" x14ac:dyDescent="0.25">
      <c r="A357" s="10" t="s">
        <v>347</v>
      </c>
      <c r="B357" s="11">
        <v>16054689.023483923</v>
      </c>
      <c r="C357" s="9"/>
      <c r="D357" s="9"/>
      <c r="E357" s="9"/>
      <c r="F357" s="9"/>
      <c r="G357" s="9"/>
      <c r="H357" s="9"/>
      <c r="I357" s="9"/>
      <c r="J357" s="9"/>
      <c r="K357" s="9"/>
      <c r="M357"/>
      <c r="N357"/>
      <c r="O357"/>
      <c r="P357"/>
      <c r="Q357"/>
      <c r="R357"/>
      <c r="S357"/>
      <c r="T357"/>
      <c r="U357"/>
      <c r="V357"/>
      <c r="W357"/>
    </row>
    <row r="358" spans="1:23" ht="15" x14ac:dyDescent="0.25">
      <c r="A358" s="10" t="s">
        <v>348</v>
      </c>
      <c r="B358" s="11">
        <v>7221291.7217737297</v>
      </c>
      <c r="C358" s="9"/>
      <c r="D358" s="9"/>
      <c r="E358" s="9"/>
      <c r="F358" s="9"/>
      <c r="G358" s="9"/>
      <c r="H358" s="9"/>
      <c r="I358" s="9"/>
      <c r="J358" s="9"/>
      <c r="K358" s="9">
        <v>9</v>
      </c>
      <c r="M358"/>
      <c r="N358"/>
      <c r="O358"/>
      <c r="P358"/>
      <c r="Q358"/>
      <c r="R358"/>
      <c r="S358"/>
      <c r="T358"/>
      <c r="U358"/>
      <c r="V358"/>
      <c r="W358"/>
    </row>
    <row r="359" spans="1:23" ht="15" x14ac:dyDescent="0.25">
      <c r="A359" s="10" t="s">
        <v>349</v>
      </c>
      <c r="B359" s="11">
        <v>7135995.1036656164</v>
      </c>
      <c r="C359" s="9"/>
      <c r="D359" s="9"/>
      <c r="E359" s="9"/>
      <c r="F359" s="9"/>
      <c r="G359" s="9"/>
      <c r="H359" s="9"/>
      <c r="I359" s="9"/>
      <c r="J359" s="9"/>
      <c r="K359" s="9"/>
      <c r="M359"/>
      <c r="N359"/>
      <c r="O359"/>
      <c r="P359"/>
      <c r="Q359"/>
      <c r="R359"/>
      <c r="S359"/>
      <c r="T359"/>
      <c r="U359"/>
      <c r="V359"/>
      <c r="W359"/>
    </row>
    <row r="360" spans="1:23" ht="15" x14ac:dyDescent="0.25">
      <c r="A360" s="10" t="s">
        <v>350</v>
      </c>
      <c r="B360" s="11">
        <v>4728960.587280076</v>
      </c>
      <c r="C360" s="9"/>
      <c r="D360" s="9"/>
      <c r="E360" s="9"/>
      <c r="F360" s="9"/>
      <c r="G360" s="9"/>
      <c r="H360" s="9"/>
      <c r="I360" s="9"/>
      <c r="J360" s="9"/>
      <c r="K360" s="9"/>
      <c r="M360"/>
      <c r="N360"/>
      <c r="O360"/>
      <c r="P360"/>
      <c r="Q360"/>
      <c r="R360"/>
      <c r="S360"/>
      <c r="T360"/>
      <c r="U360"/>
      <c r="V360"/>
      <c r="W360"/>
    </row>
    <row r="361" spans="1:23" ht="15" x14ac:dyDescent="0.25">
      <c r="A361" s="10" t="s">
        <v>351</v>
      </c>
      <c r="B361" s="11">
        <v>3858882.1211923948</v>
      </c>
      <c r="C361" s="9"/>
      <c r="D361" s="9"/>
      <c r="E361" s="9"/>
      <c r="F361" s="9">
        <v>4</v>
      </c>
      <c r="G361" s="9"/>
      <c r="H361" s="9">
        <v>6</v>
      </c>
      <c r="I361" s="9">
        <v>7</v>
      </c>
      <c r="J361" s="9"/>
      <c r="K361" s="9">
        <v>9</v>
      </c>
      <c r="M361"/>
      <c r="N361"/>
      <c r="O361"/>
      <c r="P361"/>
      <c r="Q361"/>
      <c r="R361"/>
      <c r="S361"/>
      <c r="T361"/>
      <c r="U361"/>
      <c r="V361"/>
      <c r="W361"/>
    </row>
    <row r="362" spans="1:23" ht="15" x14ac:dyDescent="0.25">
      <c r="A362" s="10" t="s">
        <v>352</v>
      </c>
      <c r="B362" s="11">
        <v>14140061.649146508</v>
      </c>
      <c r="C362" s="9"/>
      <c r="D362" s="9"/>
      <c r="E362" s="9"/>
      <c r="F362" s="9">
        <v>4</v>
      </c>
      <c r="G362" s="9"/>
      <c r="H362" s="9">
        <v>6</v>
      </c>
      <c r="I362" s="9">
        <v>7</v>
      </c>
      <c r="J362" s="9"/>
      <c r="K362" s="9">
        <v>9</v>
      </c>
      <c r="M362"/>
      <c r="N362"/>
      <c r="O362"/>
      <c r="P362"/>
      <c r="Q362"/>
      <c r="R362"/>
      <c r="S362"/>
      <c r="T362"/>
      <c r="U362"/>
      <c r="V362"/>
      <c r="W362"/>
    </row>
    <row r="363" spans="1:23" ht="15" x14ac:dyDescent="0.25">
      <c r="A363" s="10" t="s">
        <v>353</v>
      </c>
      <c r="B363" s="11">
        <v>4963396.753503738</v>
      </c>
      <c r="C363" s="9"/>
      <c r="D363" s="9"/>
      <c r="E363" s="9"/>
      <c r="F363" s="9"/>
      <c r="G363" s="9"/>
      <c r="H363" s="9">
        <v>6</v>
      </c>
      <c r="I363" s="9">
        <v>7</v>
      </c>
      <c r="J363" s="9"/>
      <c r="K363" s="9">
        <v>9</v>
      </c>
      <c r="M363"/>
      <c r="N363"/>
      <c r="O363"/>
      <c r="P363"/>
      <c r="Q363"/>
      <c r="R363"/>
      <c r="S363"/>
      <c r="T363"/>
      <c r="U363"/>
      <c r="V363"/>
      <c r="W363"/>
    </row>
    <row r="364" spans="1:23" ht="15" x14ac:dyDescent="0.25">
      <c r="A364" s="10" t="s">
        <v>354</v>
      </c>
      <c r="B364" s="11">
        <v>8830875.7142392602</v>
      </c>
      <c r="C364" s="9"/>
      <c r="D364" s="9"/>
      <c r="E364" s="9"/>
      <c r="F364" s="9">
        <v>4</v>
      </c>
      <c r="G364" s="9"/>
      <c r="H364" s="9">
        <v>6</v>
      </c>
      <c r="I364" s="9">
        <v>7</v>
      </c>
      <c r="J364" s="9"/>
      <c r="K364" s="9">
        <v>9</v>
      </c>
      <c r="M364"/>
      <c r="N364"/>
      <c r="O364"/>
      <c r="P364"/>
      <c r="Q364"/>
      <c r="R364"/>
      <c r="S364"/>
      <c r="T364"/>
      <c r="U364"/>
      <c r="V364"/>
      <c r="W364"/>
    </row>
    <row r="365" spans="1:23" ht="15" x14ac:dyDescent="0.25">
      <c r="A365" s="10" t="s">
        <v>355</v>
      </c>
      <c r="B365" s="11">
        <v>5443116.4974279404</v>
      </c>
      <c r="C365" s="9"/>
      <c r="D365" s="9"/>
      <c r="E365" s="9"/>
      <c r="F365" s="9"/>
      <c r="G365" s="9"/>
      <c r="H365" s="9">
        <v>6</v>
      </c>
      <c r="I365" s="9">
        <v>7</v>
      </c>
      <c r="J365" s="9"/>
      <c r="K365" s="9">
        <v>9</v>
      </c>
      <c r="M365"/>
      <c r="N365"/>
      <c r="O365"/>
      <c r="P365"/>
      <c r="Q365"/>
      <c r="R365"/>
      <c r="S365"/>
      <c r="T365"/>
      <c r="U365"/>
      <c r="V365"/>
      <c r="W365"/>
    </row>
    <row r="366" spans="1:23" ht="15" x14ac:dyDescent="0.25">
      <c r="A366" s="10" t="s">
        <v>356</v>
      </c>
      <c r="B366" s="11">
        <v>7879278.5240723696</v>
      </c>
      <c r="C366" s="9"/>
      <c r="D366" s="9"/>
      <c r="E366" s="9"/>
      <c r="F366" s="9"/>
      <c r="G366" s="9"/>
      <c r="H366" s="9">
        <v>6</v>
      </c>
      <c r="I366" s="9">
        <v>7</v>
      </c>
      <c r="J366" s="9"/>
      <c r="K366" s="9">
        <v>9</v>
      </c>
      <c r="M366"/>
      <c r="N366"/>
      <c r="O366"/>
      <c r="P366"/>
      <c r="Q366"/>
      <c r="R366"/>
      <c r="S366"/>
      <c r="T366"/>
      <c r="U366"/>
      <c r="V366"/>
      <c r="W366"/>
    </row>
    <row r="367" spans="1:23" ht="15" x14ac:dyDescent="0.25">
      <c r="A367" s="10" t="s">
        <v>357</v>
      </c>
      <c r="B367" s="11">
        <v>12679621.991856053</v>
      </c>
      <c r="C367" s="9"/>
      <c r="D367" s="9"/>
      <c r="E367" s="9"/>
      <c r="F367" s="9">
        <v>4</v>
      </c>
      <c r="G367" s="9"/>
      <c r="H367" s="9">
        <v>6</v>
      </c>
      <c r="I367" s="9">
        <v>7</v>
      </c>
      <c r="J367" s="9"/>
      <c r="K367" s="9">
        <v>9</v>
      </c>
      <c r="M367"/>
      <c r="N367"/>
      <c r="O367"/>
      <c r="P367"/>
      <c r="Q367"/>
      <c r="R367"/>
      <c r="S367"/>
      <c r="T367"/>
      <c r="U367"/>
      <c r="V367"/>
      <c r="W367"/>
    </row>
    <row r="368" spans="1:23" ht="15" x14ac:dyDescent="0.25">
      <c r="A368" s="10" t="s">
        <v>358</v>
      </c>
      <c r="B368" s="11">
        <v>5700477.8907089597</v>
      </c>
      <c r="C368" s="9"/>
      <c r="D368" s="9"/>
      <c r="E368" s="9"/>
      <c r="F368" s="9">
        <v>4</v>
      </c>
      <c r="G368" s="9"/>
      <c r="H368" s="9">
        <v>6</v>
      </c>
      <c r="I368" s="9">
        <v>7</v>
      </c>
      <c r="J368" s="9"/>
      <c r="K368" s="9">
        <v>9</v>
      </c>
      <c r="M368"/>
      <c r="N368"/>
      <c r="O368"/>
      <c r="P368"/>
      <c r="Q368"/>
      <c r="R368"/>
      <c r="S368"/>
      <c r="T368"/>
      <c r="U368"/>
      <c r="V368"/>
      <c r="W368"/>
    </row>
    <row r="369" spans="1:23" ht="15" x14ac:dyDescent="0.25">
      <c r="A369" s="10" t="s">
        <v>359</v>
      </c>
      <c r="B369" s="11">
        <v>9845458.9442927185</v>
      </c>
      <c r="C369" s="9"/>
      <c r="D369" s="9"/>
      <c r="E369" s="9"/>
      <c r="F369" s="9"/>
      <c r="G369" s="9"/>
      <c r="H369" s="9">
        <v>6</v>
      </c>
      <c r="I369" s="9">
        <v>7</v>
      </c>
      <c r="J369" s="9"/>
      <c r="K369" s="9">
        <v>9</v>
      </c>
      <c r="M369"/>
      <c r="N369"/>
      <c r="O369"/>
      <c r="P369"/>
      <c r="Q369"/>
      <c r="R369"/>
      <c r="S369"/>
      <c r="T369"/>
      <c r="U369"/>
      <c r="V369"/>
      <c r="W369"/>
    </row>
    <row r="370" spans="1:23" ht="15" x14ac:dyDescent="0.25">
      <c r="A370" s="10" t="s">
        <v>360</v>
      </c>
      <c r="B370" s="11">
        <v>31632583.14619476</v>
      </c>
      <c r="C370" s="9"/>
      <c r="D370" s="9"/>
      <c r="E370" s="9"/>
      <c r="F370" s="9">
        <v>4</v>
      </c>
      <c r="G370" s="9"/>
      <c r="H370" s="9">
        <v>6</v>
      </c>
      <c r="I370" s="9">
        <v>7</v>
      </c>
      <c r="J370" s="9"/>
      <c r="K370" s="9">
        <v>9</v>
      </c>
      <c r="M370"/>
      <c r="N370"/>
      <c r="O370"/>
      <c r="P370"/>
      <c r="Q370"/>
      <c r="R370"/>
      <c r="S370"/>
      <c r="T370"/>
      <c r="U370"/>
      <c r="V370"/>
      <c r="W370"/>
    </row>
    <row r="371" spans="1:23" ht="15" x14ac:dyDescent="0.25">
      <c r="A371" s="10" t="s">
        <v>361</v>
      </c>
      <c r="B371" s="11">
        <v>8423804.3109405711</v>
      </c>
      <c r="C371" s="9"/>
      <c r="D371" s="9"/>
      <c r="E371" s="9"/>
      <c r="F371" s="9"/>
      <c r="G371" s="9"/>
      <c r="H371" s="9">
        <v>6</v>
      </c>
      <c r="I371" s="9">
        <v>7</v>
      </c>
      <c r="J371" s="9"/>
      <c r="K371" s="9">
        <v>9</v>
      </c>
      <c r="M371"/>
      <c r="N371"/>
      <c r="O371"/>
      <c r="P371"/>
      <c r="Q371"/>
      <c r="R371"/>
      <c r="S371"/>
      <c r="T371"/>
      <c r="U371"/>
      <c r="V371"/>
      <c r="W371"/>
    </row>
    <row r="372" spans="1:23" ht="15" x14ac:dyDescent="0.25">
      <c r="A372" s="10" t="s">
        <v>362</v>
      </c>
      <c r="B372" s="11">
        <v>16589429.285872417</v>
      </c>
      <c r="C372" s="9"/>
      <c r="D372" s="9"/>
      <c r="E372" s="9"/>
      <c r="F372" s="9">
        <v>4</v>
      </c>
      <c r="G372" s="9"/>
      <c r="H372" s="9">
        <v>6</v>
      </c>
      <c r="I372" s="9">
        <v>7</v>
      </c>
      <c r="J372" s="9"/>
      <c r="K372" s="9">
        <v>9</v>
      </c>
      <c r="M372"/>
      <c r="N372"/>
      <c r="O372"/>
      <c r="P372"/>
      <c r="Q372"/>
      <c r="R372"/>
      <c r="S372"/>
      <c r="T372"/>
      <c r="U372"/>
      <c r="V372"/>
      <c r="W372"/>
    </row>
    <row r="373" spans="1:23" ht="15" x14ac:dyDescent="0.25">
      <c r="A373" s="10" t="s">
        <v>363</v>
      </c>
      <c r="B373" s="11">
        <v>2090464.3637287545</v>
      </c>
      <c r="C373" s="9"/>
      <c r="D373" s="9"/>
      <c r="E373" s="9"/>
      <c r="F373" s="9"/>
      <c r="G373" s="9"/>
      <c r="H373" s="9">
        <v>6</v>
      </c>
      <c r="I373" s="9">
        <v>7</v>
      </c>
      <c r="J373" s="9"/>
      <c r="K373" s="9">
        <v>9</v>
      </c>
      <c r="M373"/>
      <c r="N373"/>
      <c r="O373"/>
      <c r="P373"/>
      <c r="Q373"/>
      <c r="R373"/>
      <c r="S373"/>
      <c r="T373"/>
      <c r="U373"/>
      <c r="V373"/>
      <c r="W373"/>
    </row>
    <row r="374" spans="1:23" ht="15" x14ac:dyDescent="0.25">
      <c r="A374" s="10" t="s">
        <v>364</v>
      </c>
      <c r="B374" s="11">
        <v>4988211.3010673821</v>
      </c>
      <c r="C374" s="9"/>
      <c r="D374" s="9"/>
      <c r="E374" s="9"/>
      <c r="F374" s="9"/>
      <c r="G374" s="9"/>
      <c r="H374" s="9">
        <v>6</v>
      </c>
      <c r="I374" s="9">
        <v>7</v>
      </c>
      <c r="J374" s="9"/>
      <c r="K374" s="9">
        <v>9</v>
      </c>
      <c r="M374"/>
      <c r="N374"/>
      <c r="O374"/>
      <c r="P374"/>
      <c r="Q374"/>
      <c r="R374"/>
      <c r="S374"/>
      <c r="T374"/>
      <c r="U374"/>
      <c r="V374"/>
      <c r="W374"/>
    </row>
    <row r="375" spans="1:23" ht="15" x14ac:dyDescent="0.25">
      <c r="A375" s="10" t="s">
        <v>365</v>
      </c>
      <c r="B375" s="11">
        <v>32701037.033411752</v>
      </c>
      <c r="C375" s="9"/>
      <c r="D375" s="9"/>
      <c r="E375" s="9"/>
      <c r="F375" s="9">
        <v>4</v>
      </c>
      <c r="G375" s="9"/>
      <c r="H375" s="9">
        <v>6</v>
      </c>
      <c r="I375" s="9">
        <v>7</v>
      </c>
      <c r="J375" s="9"/>
      <c r="K375" s="9">
        <v>9</v>
      </c>
      <c r="M375"/>
      <c r="N375"/>
      <c r="O375"/>
      <c r="P375"/>
      <c r="Q375"/>
      <c r="R375"/>
      <c r="S375"/>
      <c r="T375"/>
      <c r="U375"/>
      <c r="V375"/>
      <c r="W375"/>
    </row>
    <row r="376" spans="1:23" ht="15" x14ac:dyDescent="0.25">
      <c r="A376" s="10" t="s">
        <v>366</v>
      </c>
      <c r="B376" s="11">
        <v>6285756.6183753572</v>
      </c>
      <c r="C376" s="9"/>
      <c r="D376" s="9"/>
      <c r="E376" s="9"/>
      <c r="F376" s="9">
        <v>4</v>
      </c>
      <c r="G376" s="9"/>
      <c r="H376" s="9">
        <v>6</v>
      </c>
      <c r="I376" s="9">
        <v>7</v>
      </c>
      <c r="J376" s="9"/>
      <c r="K376" s="9">
        <v>9</v>
      </c>
      <c r="M376"/>
      <c r="N376"/>
      <c r="O376"/>
      <c r="P376"/>
      <c r="Q376"/>
      <c r="R376"/>
      <c r="S376"/>
      <c r="T376"/>
      <c r="U376"/>
      <c r="V376"/>
      <c r="W376"/>
    </row>
    <row r="377" spans="1:23" ht="15" x14ac:dyDescent="0.25">
      <c r="A377" s="10" t="s">
        <v>367</v>
      </c>
      <c r="B377" s="11">
        <v>8303303.30048519</v>
      </c>
      <c r="C377" s="9"/>
      <c r="D377" s="9"/>
      <c r="E377" s="9"/>
      <c r="F377" s="9">
        <v>4</v>
      </c>
      <c r="G377" s="9"/>
      <c r="H377" s="9">
        <v>6</v>
      </c>
      <c r="I377" s="9">
        <v>7</v>
      </c>
      <c r="J377" s="9"/>
      <c r="K377" s="9">
        <v>9</v>
      </c>
      <c r="M377"/>
      <c r="N377"/>
      <c r="O377"/>
      <c r="P377"/>
      <c r="Q377"/>
      <c r="R377"/>
      <c r="S377"/>
      <c r="T377"/>
      <c r="U377"/>
      <c r="V377"/>
      <c r="W377"/>
    </row>
    <row r="378" spans="1:23" ht="15" x14ac:dyDescent="0.25">
      <c r="A378" s="10" t="s">
        <v>368</v>
      </c>
      <c r="B378" s="11">
        <v>2666290.6826357529</v>
      </c>
      <c r="C378" s="9"/>
      <c r="D378" s="9"/>
      <c r="E378" s="9"/>
      <c r="F378" s="9"/>
      <c r="G378" s="9"/>
      <c r="H378" s="9">
        <v>6</v>
      </c>
      <c r="I378" s="9">
        <v>7</v>
      </c>
      <c r="J378" s="9"/>
      <c r="K378" s="9">
        <v>9</v>
      </c>
      <c r="M378"/>
      <c r="N378"/>
      <c r="O378"/>
      <c r="P378"/>
      <c r="Q378"/>
      <c r="R378"/>
      <c r="S378"/>
      <c r="T378"/>
      <c r="U378"/>
      <c r="V378"/>
      <c r="W378"/>
    </row>
    <row r="379" spans="1:23" ht="15" x14ac:dyDescent="0.25">
      <c r="A379" s="10" t="s">
        <v>369</v>
      </c>
      <c r="B379" s="11">
        <v>4540613.0542601328</v>
      </c>
      <c r="C379" s="9"/>
      <c r="D379" s="9"/>
      <c r="E379" s="9"/>
      <c r="F379" s="9"/>
      <c r="G379" s="9">
        <v>5</v>
      </c>
      <c r="H379" s="9">
        <v>6</v>
      </c>
      <c r="I379" s="9">
        <v>7</v>
      </c>
      <c r="J379" s="9"/>
      <c r="K379" s="9">
        <v>9</v>
      </c>
      <c r="M379"/>
      <c r="N379"/>
      <c r="O379"/>
      <c r="P379"/>
      <c r="Q379"/>
      <c r="R379"/>
      <c r="S379"/>
      <c r="T379"/>
      <c r="U379"/>
      <c r="V379"/>
      <c r="W379"/>
    </row>
    <row r="380" spans="1:23" ht="15" x14ac:dyDescent="0.25">
      <c r="A380" s="10" t="s">
        <v>370</v>
      </c>
      <c r="B380" s="11">
        <v>6986595.2511569988</v>
      </c>
      <c r="C380" s="9"/>
      <c r="D380" s="9"/>
      <c r="E380" s="9"/>
      <c r="F380" s="9"/>
      <c r="G380" s="9"/>
      <c r="H380" s="9">
        <v>6</v>
      </c>
      <c r="I380" s="9">
        <v>7</v>
      </c>
      <c r="J380" s="9"/>
      <c r="K380" s="9">
        <v>9</v>
      </c>
      <c r="M380"/>
      <c r="N380"/>
      <c r="O380"/>
      <c r="P380"/>
      <c r="Q380"/>
      <c r="R380"/>
      <c r="S380"/>
      <c r="T380"/>
      <c r="U380"/>
      <c r="V380"/>
      <c r="W380"/>
    </row>
    <row r="381" spans="1:23" ht="15" x14ac:dyDescent="0.25">
      <c r="A381" s="10" t="s">
        <v>371</v>
      </c>
      <c r="B381" s="11">
        <v>7252280.4349799864</v>
      </c>
      <c r="C381" s="9"/>
      <c r="D381" s="9"/>
      <c r="E381" s="9"/>
      <c r="F381" s="9">
        <v>4</v>
      </c>
      <c r="G381" s="9"/>
      <c r="H381" s="9">
        <v>6</v>
      </c>
      <c r="I381" s="9">
        <v>7</v>
      </c>
      <c r="J381" s="9"/>
      <c r="K381" s="9">
        <v>9</v>
      </c>
      <c r="M381"/>
      <c r="N381"/>
      <c r="O381"/>
      <c r="P381"/>
      <c r="Q381"/>
      <c r="R381"/>
      <c r="S381"/>
      <c r="T381"/>
      <c r="U381"/>
      <c r="V381"/>
      <c r="W381"/>
    </row>
    <row r="382" spans="1:23" ht="15" x14ac:dyDescent="0.25">
      <c r="A382" s="10" t="s">
        <v>372</v>
      </c>
      <c r="B382" s="11">
        <v>23801812.929610305</v>
      </c>
      <c r="C382" s="9"/>
      <c r="D382" s="9"/>
      <c r="E382" s="9"/>
      <c r="F382" s="9">
        <v>4</v>
      </c>
      <c r="G382" s="9"/>
      <c r="H382" s="9">
        <v>6</v>
      </c>
      <c r="I382" s="9">
        <v>7</v>
      </c>
      <c r="J382" s="9"/>
      <c r="K382" s="9">
        <v>9</v>
      </c>
      <c r="M382"/>
      <c r="N382"/>
      <c r="O382"/>
      <c r="P382"/>
      <c r="Q382"/>
      <c r="R382"/>
      <c r="S382"/>
      <c r="T382"/>
      <c r="U382"/>
      <c r="V382"/>
      <c r="W382"/>
    </row>
    <row r="383" spans="1:23" ht="15" x14ac:dyDescent="0.25">
      <c r="A383" s="10" t="s">
        <v>373</v>
      </c>
      <c r="B383" s="11">
        <v>6046842.7057542484</v>
      </c>
      <c r="C383" s="9"/>
      <c r="D383" s="9"/>
      <c r="E383" s="9"/>
      <c r="F383" s="9">
        <v>4</v>
      </c>
      <c r="G383" s="9"/>
      <c r="H383" s="9">
        <v>6</v>
      </c>
      <c r="I383" s="9">
        <v>7</v>
      </c>
      <c r="J383" s="9"/>
      <c r="K383" s="9">
        <v>9</v>
      </c>
      <c r="M383"/>
      <c r="N383"/>
      <c r="O383"/>
      <c r="P383"/>
      <c r="Q383"/>
      <c r="R383"/>
      <c r="S383"/>
      <c r="T383"/>
      <c r="U383"/>
      <c r="V383"/>
      <c r="W383"/>
    </row>
    <row r="384" spans="1:23" ht="15" x14ac:dyDescent="0.25">
      <c r="A384" s="10" t="s">
        <v>374</v>
      </c>
      <c r="B384" s="11">
        <v>4965435.9921147004</v>
      </c>
      <c r="C384" s="9"/>
      <c r="D384" s="9"/>
      <c r="E384" s="9"/>
      <c r="F384" s="9"/>
      <c r="G384" s="9"/>
      <c r="H384" s="9">
        <v>6</v>
      </c>
      <c r="I384" s="9">
        <v>7</v>
      </c>
      <c r="J384" s="9"/>
      <c r="K384" s="9">
        <v>9</v>
      </c>
      <c r="M384"/>
      <c r="N384"/>
      <c r="O384"/>
      <c r="P384"/>
      <c r="Q384"/>
      <c r="R384"/>
      <c r="S384"/>
      <c r="T384"/>
      <c r="U384"/>
      <c r="V384"/>
      <c r="W384"/>
    </row>
    <row r="385" spans="1:23" ht="15" x14ac:dyDescent="0.25">
      <c r="A385" s="10" t="s">
        <v>375</v>
      </c>
      <c r="B385" s="11">
        <v>4005018.178980703</v>
      </c>
      <c r="C385" s="9"/>
      <c r="D385" s="9"/>
      <c r="E385" s="9"/>
      <c r="F385" s="9">
        <v>4</v>
      </c>
      <c r="G385" s="9"/>
      <c r="H385" s="9">
        <v>6</v>
      </c>
      <c r="I385" s="9">
        <v>7</v>
      </c>
      <c r="J385" s="9"/>
      <c r="K385" s="9">
        <v>9</v>
      </c>
      <c r="M385"/>
      <c r="N385"/>
      <c r="O385"/>
      <c r="P385"/>
      <c r="Q385"/>
      <c r="R385"/>
      <c r="S385"/>
      <c r="T385"/>
      <c r="U385"/>
      <c r="V385"/>
      <c r="W385"/>
    </row>
    <row r="386" spans="1:23" ht="15" x14ac:dyDescent="0.25">
      <c r="A386" s="10" t="s">
        <v>376</v>
      </c>
      <c r="B386" s="11">
        <v>10529149.31655452</v>
      </c>
      <c r="C386" s="9"/>
      <c r="D386" s="9"/>
      <c r="E386" s="9"/>
      <c r="F386" s="9">
        <v>4</v>
      </c>
      <c r="G386" s="9"/>
      <c r="H386" s="9">
        <v>6</v>
      </c>
      <c r="I386" s="9">
        <v>7</v>
      </c>
      <c r="J386" s="9"/>
      <c r="K386" s="9">
        <v>9</v>
      </c>
      <c r="M386"/>
      <c r="N386"/>
      <c r="O386"/>
      <c r="P386"/>
      <c r="Q386"/>
      <c r="R386"/>
      <c r="S386"/>
      <c r="T386"/>
      <c r="U386"/>
      <c r="V386"/>
      <c r="W386"/>
    </row>
    <row r="387" spans="1:23" ht="15" x14ac:dyDescent="0.25">
      <c r="A387" s="10" t="s">
        <v>377</v>
      </c>
      <c r="B387" s="11">
        <v>3591453.8024591659</v>
      </c>
      <c r="C387" s="9"/>
      <c r="D387" s="9"/>
      <c r="E387" s="9"/>
      <c r="F387" s="9">
        <v>4</v>
      </c>
      <c r="G387" s="9"/>
      <c r="H387" s="9">
        <v>6</v>
      </c>
      <c r="I387" s="9">
        <v>7</v>
      </c>
      <c r="J387" s="9"/>
      <c r="K387" s="9">
        <v>9</v>
      </c>
      <c r="M387"/>
      <c r="N387"/>
      <c r="O387"/>
      <c r="P387"/>
      <c r="Q387"/>
      <c r="R387"/>
      <c r="S387"/>
      <c r="T387"/>
      <c r="U387"/>
      <c r="V387"/>
      <c r="W387"/>
    </row>
    <row r="388" spans="1:23" ht="15" x14ac:dyDescent="0.25">
      <c r="A388" s="10" t="s">
        <v>378</v>
      </c>
      <c r="B388" s="11">
        <v>38138010.791705534</v>
      </c>
      <c r="C388" s="9"/>
      <c r="D388" s="9"/>
      <c r="E388" s="9"/>
      <c r="F388" s="9"/>
      <c r="G388" s="9"/>
      <c r="H388" s="9">
        <v>6</v>
      </c>
      <c r="I388" s="9">
        <v>7</v>
      </c>
      <c r="J388" s="9"/>
      <c r="K388" s="9">
        <v>9</v>
      </c>
      <c r="M388"/>
      <c r="N388"/>
      <c r="O388"/>
      <c r="P388"/>
      <c r="Q388"/>
      <c r="R388"/>
      <c r="S388"/>
      <c r="T388"/>
      <c r="U388"/>
      <c r="V388"/>
      <c r="W388"/>
    </row>
    <row r="389" spans="1:23" ht="15" x14ac:dyDescent="0.25">
      <c r="A389" s="10" t="s">
        <v>379</v>
      </c>
      <c r="B389" s="11">
        <v>18190238.762351763</v>
      </c>
      <c r="C389" s="9"/>
      <c r="D389" s="9"/>
      <c r="E389" s="9"/>
      <c r="F389" s="9"/>
      <c r="G389" s="9"/>
      <c r="H389" s="9">
        <v>6</v>
      </c>
      <c r="I389" s="9">
        <v>7</v>
      </c>
      <c r="J389" s="9"/>
      <c r="K389" s="9">
        <v>9</v>
      </c>
      <c r="M389"/>
      <c r="N389"/>
      <c r="O389"/>
      <c r="P389"/>
      <c r="Q389"/>
      <c r="R389"/>
      <c r="S389"/>
      <c r="T389"/>
      <c r="U389"/>
      <c r="V389"/>
      <c r="W389"/>
    </row>
    <row r="390" spans="1:23" ht="15" x14ac:dyDescent="0.25">
      <c r="A390" s="10" t="s">
        <v>380</v>
      </c>
      <c r="B390" s="11">
        <v>5861859.0120955864</v>
      </c>
      <c r="C390" s="9"/>
      <c r="D390" s="9"/>
      <c r="E390" s="9"/>
      <c r="F390" s="9">
        <v>4</v>
      </c>
      <c r="G390" s="9"/>
      <c r="H390" s="9">
        <v>6</v>
      </c>
      <c r="I390" s="9">
        <v>7</v>
      </c>
      <c r="J390" s="9"/>
      <c r="K390" s="9">
        <v>9</v>
      </c>
      <c r="M390"/>
      <c r="N390"/>
      <c r="O390"/>
      <c r="P390"/>
      <c r="Q390"/>
      <c r="R390"/>
      <c r="S390"/>
      <c r="T390"/>
      <c r="U390"/>
      <c r="V390"/>
      <c r="W390"/>
    </row>
    <row r="391" spans="1:23" ht="15" x14ac:dyDescent="0.25">
      <c r="A391" s="10" t="s">
        <v>381</v>
      </c>
      <c r="B391" s="11">
        <v>23356046.242831599</v>
      </c>
      <c r="C391" s="9"/>
      <c r="D391" s="9"/>
      <c r="E391" s="9"/>
      <c r="F391" s="9"/>
      <c r="G391" s="9"/>
      <c r="H391" s="9">
        <v>6</v>
      </c>
      <c r="I391" s="9">
        <v>7</v>
      </c>
      <c r="J391" s="9"/>
      <c r="K391" s="9">
        <v>9</v>
      </c>
      <c r="M391"/>
      <c r="N391"/>
      <c r="O391"/>
      <c r="P391"/>
      <c r="Q391"/>
      <c r="R391"/>
      <c r="S391"/>
      <c r="T391"/>
      <c r="U391"/>
      <c r="V391"/>
      <c r="W391"/>
    </row>
    <row r="392" spans="1:23" ht="15" x14ac:dyDescent="0.25">
      <c r="A392" s="10" t="s">
        <v>382</v>
      </c>
      <c r="B392" s="11">
        <v>5003782.2558383802</v>
      </c>
      <c r="C392" s="9"/>
      <c r="D392" s="9"/>
      <c r="E392" s="9"/>
      <c r="F392" s="9"/>
      <c r="G392" s="9"/>
      <c r="H392" s="9">
        <v>6</v>
      </c>
      <c r="I392" s="9">
        <v>7</v>
      </c>
      <c r="J392" s="9"/>
      <c r="K392" s="9">
        <v>9</v>
      </c>
      <c r="M392"/>
      <c r="N392"/>
      <c r="O392"/>
      <c r="P392"/>
      <c r="Q392"/>
      <c r="R392"/>
      <c r="S392"/>
      <c r="T392"/>
      <c r="U392"/>
      <c r="V392"/>
      <c r="W392"/>
    </row>
    <row r="393" spans="1:23" ht="15" x14ac:dyDescent="0.25">
      <c r="A393" s="10" t="s">
        <v>383</v>
      </c>
      <c r="B393" s="11">
        <v>7951204.4312116336</v>
      </c>
      <c r="C393" s="9"/>
      <c r="D393" s="9"/>
      <c r="E393" s="9"/>
      <c r="F393" s="9">
        <v>4</v>
      </c>
      <c r="G393" s="9"/>
      <c r="H393" s="9">
        <v>6</v>
      </c>
      <c r="I393" s="9">
        <v>7</v>
      </c>
      <c r="J393" s="9"/>
      <c r="K393" s="9">
        <v>9</v>
      </c>
      <c r="M393"/>
      <c r="N393"/>
      <c r="O393"/>
      <c r="P393"/>
      <c r="Q393"/>
      <c r="R393"/>
      <c r="S393"/>
      <c r="T393"/>
      <c r="U393"/>
      <c r="V393"/>
      <c r="W393"/>
    </row>
    <row r="394" spans="1:23" ht="15" x14ac:dyDescent="0.25">
      <c r="A394" s="10" t="s">
        <v>384</v>
      </c>
      <c r="B394" s="11">
        <v>53544333.385109238</v>
      </c>
      <c r="C394" s="9"/>
      <c r="D394" s="9">
        <v>2</v>
      </c>
      <c r="E394" s="9"/>
      <c r="F394" s="9"/>
      <c r="G394" s="9"/>
      <c r="H394" s="9"/>
      <c r="I394" s="9"/>
      <c r="J394" s="9"/>
      <c r="K394" s="9"/>
      <c r="M394"/>
      <c r="N394"/>
      <c r="O394"/>
      <c r="P394"/>
      <c r="Q394"/>
      <c r="R394"/>
      <c r="S394"/>
      <c r="T394"/>
      <c r="U394"/>
      <c r="V394"/>
      <c r="W394"/>
    </row>
    <row r="395" spans="1:23" ht="15" x14ac:dyDescent="0.25">
      <c r="A395" s="10" t="s">
        <v>385</v>
      </c>
      <c r="B395" s="11">
        <v>13707824.404717278</v>
      </c>
      <c r="C395" s="9"/>
      <c r="D395" s="9"/>
      <c r="E395" s="9"/>
      <c r="F395" s="9"/>
      <c r="G395" s="9"/>
      <c r="H395" s="9">
        <v>6</v>
      </c>
      <c r="I395" s="9">
        <v>7</v>
      </c>
      <c r="J395" s="9"/>
      <c r="K395" s="9">
        <v>9</v>
      </c>
      <c r="M395"/>
      <c r="N395"/>
      <c r="O395"/>
      <c r="P395"/>
      <c r="Q395"/>
      <c r="R395"/>
      <c r="S395"/>
      <c r="T395"/>
      <c r="U395"/>
      <c r="V395"/>
      <c r="W395"/>
    </row>
    <row r="396" spans="1:23" ht="15" x14ac:dyDescent="0.25">
      <c r="A396" s="10" t="s">
        <v>386</v>
      </c>
      <c r="B396" s="11">
        <v>15246117.995634403</v>
      </c>
      <c r="C396" s="9"/>
      <c r="D396" s="9">
        <v>2</v>
      </c>
      <c r="E396" s="9"/>
      <c r="F396" s="9"/>
      <c r="G396" s="9"/>
      <c r="H396" s="9"/>
      <c r="I396" s="9"/>
      <c r="J396" s="9"/>
      <c r="K396" s="9"/>
      <c r="M396"/>
      <c r="N396"/>
      <c r="O396"/>
      <c r="P396"/>
      <c r="Q396"/>
      <c r="R396"/>
      <c r="S396"/>
      <c r="T396"/>
      <c r="U396"/>
      <c r="V396"/>
      <c r="W396"/>
    </row>
    <row r="397" spans="1:23" ht="15" x14ac:dyDescent="0.25">
      <c r="A397" s="10" t="s">
        <v>387</v>
      </c>
      <c r="B397" s="11">
        <v>9828613.6115457769</v>
      </c>
      <c r="C397" s="9"/>
      <c r="D397" s="9"/>
      <c r="E397" s="9"/>
      <c r="F397" s="9"/>
      <c r="G397" s="9"/>
      <c r="H397" s="9"/>
      <c r="I397" s="9"/>
      <c r="J397" s="9"/>
      <c r="K397" s="9"/>
      <c r="M397"/>
      <c r="N397"/>
      <c r="O397"/>
      <c r="P397"/>
      <c r="Q397"/>
      <c r="R397"/>
      <c r="S397"/>
      <c r="T397"/>
      <c r="U397"/>
      <c r="V397"/>
      <c r="W397"/>
    </row>
    <row r="398" spans="1:23" ht="15" x14ac:dyDescent="0.25">
      <c r="A398" s="10" t="s">
        <v>388</v>
      </c>
      <c r="B398" s="11">
        <v>24649615.718941793</v>
      </c>
      <c r="C398" s="9"/>
      <c r="D398" s="9"/>
      <c r="E398" s="9"/>
      <c r="F398" s="9"/>
      <c r="G398" s="9">
        <v>5</v>
      </c>
      <c r="H398" s="9"/>
      <c r="I398" s="9"/>
      <c r="J398" s="9"/>
      <c r="K398" s="9"/>
      <c r="M398"/>
      <c r="N398"/>
      <c r="O398"/>
      <c r="P398"/>
      <c r="Q398"/>
      <c r="R398"/>
      <c r="S398"/>
      <c r="T398"/>
      <c r="U398"/>
      <c r="V398"/>
      <c r="W398"/>
    </row>
    <row r="399" spans="1:23" ht="15" x14ac:dyDescent="0.25">
      <c r="A399" s="10" t="s">
        <v>389</v>
      </c>
      <c r="B399" s="11">
        <v>11986627.593675163</v>
      </c>
      <c r="C399" s="9"/>
      <c r="D399" s="9">
        <v>2</v>
      </c>
      <c r="E399" s="9"/>
      <c r="F399" s="9"/>
      <c r="G399" s="9"/>
      <c r="H399" s="9"/>
      <c r="I399" s="9"/>
      <c r="J399" s="9"/>
      <c r="K399" s="9"/>
      <c r="M399"/>
      <c r="N399"/>
      <c r="O399"/>
      <c r="P399"/>
      <c r="Q399"/>
      <c r="R399"/>
      <c r="S399"/>
      <c r="T399"/>
      <c r="U399"/>
      <c r="V399"/>
      <c r="W399"/>
    </row>
    <row r="400" spans="1:23" ht="15" x14ac:dyDescent="0.25">
      <c r="A400" s="10" t="s">
        <v>390</v>
      </c>
      <c r="B400" s="11">
        <v>9741355.1507829577</v>
      </c>
      <c r="C400" s="9"/>
      <c r="D400" s="9"/>
      <c r="E400" s="9"/>
      <c r="F400" s="9"/>
      <c r="G400" s="9"/>
      <c r="H400" s="9"/>
      <c r="I400" s="9"/>
      <c r="J400" s="9"/>
      <c r="K400" s="9"/>
      <c r="M400"/>
      <c r="N400"/>
      <c r="O400"/>
      <c r="P400"/>
      <c r="Q400"/>
      <c r="R400"/>
      <c r="S400"/>
      <c r="T400"/>
      <c r="U400"/>
      <c r="V400"/>
      <c r="W400"/>
    </row>
    <row r="401" spans="1:23" ht="15" x14ac:dyDescent="0.25">
      <c r="A401" s="10" t="s">
        <v>391</v>
      </c>
      <c r="B401" s="11">
        <v>16470221.964906473</v>
      </c>
      <c r="C401" s="9"/>
      <c r="D401" s="9"/>
      <c r="E401" s="9"/>
      <c r="F401" s="9"/>
      <c r="G401" s="9"/>
      <c r="H401" s="9"/>
      <c r="I401" s="9"/>
      <c r="J401" s="9"/>
      <c r="K401" s="9"/>
      <c r="M401"/>
      <c r="N401"/>
      <c r="O401"/>
      <c r="P401"/>
      <c r="Q401"/>
      <c r="R401"/>
      <c r="S401"/>
      <c r="T401"/>
      <c r="U401"/>
      <c r="V401"/>
      <c r="W401"/>
    </row>
    <row r="402" spans="1:23" ht="15" x14ac:dyDescent="0.25">
      <c r="A402" s="10" t="s">
        <v>392</v>
      </c>
      <c r="B402" s="11">
        <v>19806932.957339395</v>
      </c>
      <c r="C402" s="9"/>
      <c r="D402" s="9"/>
      <c r="E402" s="9"/>
      <c r="F402" s="9"/>
      <c r="G402" s="9"/>
      <c r="H402" s="9">
        <v>6</v>
      </c>
      <c r="I402" s="9">
        <v>7</v>
      </c>
      <c r="J402" s="9"/>
      <c r="K402" s="9">
        <v>9</v>
      </c>
      <c r="M402"/>
      <c r="N402"/>
      <c r="O402"/>
      <c r="P402"/>
      <c r="Q402"/>
      <c r="R402"/>
      <c r="S402"/>
      <c r="T402"/>
      <c r="U402"/>
      <c r="V402"/>
      <c r="W402"/>
    </row>
    <row r="403" spans="1:23" ht="15" x14ac:dyDescent="0.25">
      <c r="A403" s="10" t="s">
        <v>393</v>
      </c>
      <c r="B403" s="11">
        <v>16497832.293030374</v>
      </c>
      <c r="C403" s="9"/>
      <c r="D403" s="9"/>
      <c r="E403" s="9"/>
      <c r="F403" s="9">
        <v>4</v>
      </c>
      <c r="G403" s="9"/>
      <c r="H403" s="9">
        <v>6</v>
      </c>
      <c r="I403" s="9">
        <v>7</v>
      </c>
      <c r="J403" s="9"/>
      <c r="K403" s="9">
        <v>9</v>
      </c>
      <c r="M403"/>
      <c r="N403"/>
      <c r="O403"/>
      <c r="P403"/>
      <c r="Q403"/>
      <c r="R403"/>
      <c r="S403"/>
      <c r="T403"/>
      <c r="U403"/>
      <c r="V403"/>
      <c r="W403"/>
    </row>
    <row r="404" spans="1:23" ht="15" x14ac:dyDescent="0.25">
      <c r="A404" s="10" t="s">
        <v>394</v>
      </c>
      <c r="B404" s="11">
        <v>19501986.746371951</v>
      </c>
      <c r="C404" s="9"/>
      <c r="D404" s="9"/>
      <c r="E404" s="9"/>
      <c r="F404" s="9"/>
      <c r="G404" s="9"/>
      <c r="H404" s="9"/>
      <c r="I404" s="9"/>
      <c r="J404" s="9"/>
      <c r="K404" s="9"/>
      <c r="M404"/>
      <c r="N404"/>
      <c r="O404"/>
      <c r="P404"/>
      <c r="Q404"/>
      <c r="R404"/>
      <c r="S404"/>
      <c r="T404"/>
      <c r="U404"/>
      <c r="V404"/>
      <c r="W404"/>
    </row>
    <row r="405" spans="1:23" ht="15" x14ac:dyDescent="0.25">
      <c r="A405" s="10" t="s">
        <v>395</v>
      </c>
      <c r="B405" s="11">
        <v>12066324.318425469</v>
      </c>
      <c r="C405" s="9"/>
      <c r="D405" s="9"/>
      <c r="E405" s="9"/>
      <c r="F405" s="9"/>
      <c r="G405" s="9"/>
      <c r="H405" s="9">
        <v>6</v>
      </c>
      <c r="I405" s="9">
        <v>7</v>
      </c>
      <c r="J405" s="9"/>
      <c r="K405" s="9">
        <v>9</v>
      </c>
      <c r="M405"/>
      <c r="N405"/>
      <c r="O405"/>
      <c r="P405"/>
      <c r="Q405"/>
      <c r="R405"/>
      <c r="S405"/>
      <c r="T405"/>
      <c r="U405"/>
      <c r="V405"/>
      <c r="W405"/>
    </row>
    <row r="406" spans="1:23" ht="15" x14ac:dyDescent="0.25">
      <c r="A406" s="10" t="s">
        <v>396</v>
      </c>
      <c r="B406" s="11">
        <v>12920795.33610853</v>
      </c>
      <c r="C406" s="9"/>
      <c r="D406" s="9"/>
      <c r="E406" s="9"/>
      <c r="F406" s="9"/>
      <c r="G406" s="9"/>
      <c r="H406" s="9"/>
      <c r="I406" s="9"/>
      <c r="J406" s="9"/>
      <c r="K406" s="9"/>
      <c r="M406"/>
      <c r="N406"/>
      <c r="O406"/>
      <c r="P406"/>
      <c r="Q406"/>
      <c r="R406"/>
      <c r="S406"/>
      <c r="T406"/>
      <c r="U406"/>
      <c r="V406"/>
      <c r="W406"/>
    </row>
    <row r="407" spans="1:23" ht="15" x14ac:dyDescent="0.25">
      <c r="A407" s="10" t="s">
        <v>397</v>
      </c>
      <c r="B407" s="11">
        <v>9187572.1698551588</v>
      </c>
      <c r="C407" s="9"/>
      <c r="D407" s="9"/>
      <c r="E407" s="9"/>
      <c r="F407" s="9"/>
      <c r="G407" s="9"/>
      <c r="H407" s="9">
        <v>6</v>
      </c>
      <c r="I407" s="9">
        <v>7</v>
      </c>
      <c r="J407" s="9"/>
      <c r="K407" s="9">
        <v>9</v>
      </c>
      <c r="M407"/>
      <c r="N407"/>
      <c r="O407"/>
      <c r="P407"/>
      <c r="Q407"/>
      <c r="R407"/>
      <c r="S407"/>
      <c r="T407"/>
      <c r="U407"/>
      <c r="V407"/>
      <c r="W407"/>
    </row>
    <row r="408" spans="1:23" ht="15" x14ac:dyDescent="0.25">
      <c r="A408" s="10" t="s">
        <v>398</v>
      </c>
      <c r="B408" s="11">
        <v>8936425.1016150676</v>
      </c>
      <c r="C408" s="9"/>
      <c r="D408" s="9"/>
      <c r="E408" s="9"/>
      <c r="F408" s="9"/>
      <c r="G408" s="9"/>
      <c r="H408" s="9">
        <v>6</v>
      </c>
      <c r="I408" s="9">
        <v>7</v>
      </c>
      <c r="J408" s="9"/>
      <c r="K408" s="9">
        <v>9</v>
      </c>
      <c r="M408"/>
      <c r="N408"/>
      <c r="O408"/>
      <c r="P408"/>
      <c r="Q408"/>
      <c r="R408"/>
      <c r="S408"/>
      <c r="T408"/>
      <c r="U408"/>
      <c r="V408"/>
      <c r="W408"/>
    </row>
    <row r="409" spans="1:23" ht="15" x14ac:dyDescent="0.25">
      <c r="A409" s="10" t="s">
        <v>399</v>
      </c>
      <c r="B409" s="11">
        <v>5975640.9510174533</v>
      </c>
      <c r="C409" s="9"/>
      <c r="D409" s="9"/>
      <c r="E409" s="9"/>
      <c r="F409" s="9"/>
      <c r="G409" s="9"/>
      <c r="H409" s="9"/>
      <c r="I409" s="9"/>
      <c r="J409" s="9"/>
      <c r="K409" s="9"/>
      <c r="M409"/>
      <c r="N409"/>
      <c r="O409"/>
      <c r="P409"/>
      <c r="Q409"/>
      <c r="R409"/>
      <c r="S409"/>
      <c r="T409"/>
      <c r="U409"/>
      <c r="V409"/>
      <c r="W409"/>
    </row>
    <row r="410" spans="1:23" ht="15" x14ac:dyDescent="0.25">
      <c r="A410" s="10" t="s">
        <v>400</v>
      </c>
      <c r="B410" s="11">
        <v>8863427.3520359118</v>
      </c>
      <c r="C410" s="9"/>
      <c r="D410" s="9"/>
      <c r="E410" s="9"/>
      <c r="F410" s="9"/>
      <c r="G410" s="9"/>
      <c r="H410" s="9"/>
      <c r="I410" s="9"/>
      <c r="J410" s="9"/>
      <c r="K410" s="9"/>
      <c r="M410"/>
      <c r="N410"/>
      <c r="O410"/>
      <c r="P410"/>
      <c r="Q410"/>
      <c r="R410"/>
      <c r="S410"/>
      <c r="T410"/>
      <c r="U410"/>
      <c r="V410"/>
      <c r="W410"/>
    </row>
    <row r="411" spans="1:23" ht="15" x14ac:dyDescent="0.25">
      <c r="A411" s="10" t="s">
        <v>401</v>
      </c>
      <c r="B411" s="11">
        <v>3547014.0133161237</v>
      </c>
      <c r="C411" s="9"/>
      <c r="D411" s="9"/>
      <c r="E411" s="9"/>
      <c r="F411" s="9"/>
      <c r="G411" s="9"/>
      <c r="H411" s="9"/>
      <c r="I411" s="9"/>
      <c r="J411" s="9"/>
      <c r="K411" s="9"/>
      <c r="M411"/>
      <c r="N411"/>
      <c r="O411"/>
      <c r="P411"/>
      <c r="Q411"/>
      <c r="R411"/>
      <c r="S411"/>
      <c r="T411"/>
      <c r="U411"/>
      <c r="V411"/>
      <c r="W411"/>
    </row>
    <row r="412" spans="1:23" ht="15" x14ac:dyDescent="0.25">
      <c r="A412" s="10" t="s">
        <v>402</v>
      </c>
      <c r="B412" s="11">
        <v>5219790.3692086153</v>
      </c>
      <c r="C412" s="9"/>
      <c r="D412" s="9"/>
      <c r="E412" s="9"/>
      <c r="F412" s="9"/>
      <c r="G412" s="9"/>
      <c r="H412" s="9">
        <v>6</v>
      </c>
      <c r="I412" s="9">
        <v>7</v>
      </c>
      <c r="J412" s="9"/>
      <c r="K412" s="9">
        <v>9</v>
      </c>
      <c r="M412"/>
      <c r="N412"/>
      <c r="O412"/>
      <c r="P412"/>
      <c r="Q412"/>
      <c r="R412"/>
      <c r="S412"/>
      <c r="T412"/>
      <c r="U412"/>
      <c r="V412"/>
      <c r="W412"/>
    </row>
    <row r="413" spans="1:23" ht="15" x14ac:dyDescent="0.25">
      <c r="A413" s="10" t="s">
        <v>403</v>
      </c>
      <c r="B413" s="11">
        <v>11220775.221901933</v>
      </c>
      <c r="C413" s="9"/>
      <c r="D413" s="9"/>
      <c r="E413" s="9"/>
      <c r="F413" s="9">
        <v>4</v>
      </c>
      <c r="G413" s="9"/>
      <c r="H413" s="9">
        <v>6</v>
      </c>
      <c r="I413" s="9">
        <v>7</v>
      </c>
      <c r="J413" s="9"/>
      <c r="K413" s="9">
        <v>9</v>
      </c>
      <c r="M413"/>
      <c r="N413"/>
      <c r="O413"/>
      <c r="P413"/>
      <c r="Q413"/>
      <c r="R413"/>
      <c r="S413"/>
      <c r="T413"/>
      <c r="U413"/>
      <c r="V413"/>
      <c r="W413"/>
    </row>
    <row r="414" spans="1:23" ht="15" x14ac:dyDescent="0.25">
      <c r="A414" s="10" t="s">
        <v>404</v>
      </c>
      <c r="B414" s="11">
        <v>4556799.2985988529</v>
      </c>
      <c r="C414" s="9"/>
      <c r="D414" s="9"/>
      <c r="E414" s="9"/>
      <c r="F414" s="9"/>
      <c r="G414" s="9"/>
      <c r="H414" s="9">
        <v>6</v>
      </c>
      <c r="I414" s="9">
        <v>7</v>
      </c>
      <c r="J414" s="9"/>
      <c r="K414" s="9">
        <v>9</v>
      </c>
      <c r="M414"/>
      <c r="N414"/>
      <c r="O414"/>
      <c r="P414"/>
      <c r="Q414"/>
      <c r="R414"/>
      <c r="S414"/>
      <c r="T414"/>
      <c r="U414"/>
      <c r="V414"/>
      <c r="W414"/>
    </row>
    <row r="415" spans="1:23" ht="15" x14ac:dyDescent="0.25">
      <c r="A415" s="10" t="s">
        <v>405</v>
      </c>
      <c r="B415" s="11">
        <v>6020199.3220289201</v>
      </c>
      <c r="C415" s="9"/>
      <c r="D415" s="9"/>
      <c r="E415" s="9"/>
      <c r="F415" s="9"/>
      <c r="G415" s="9"/>
      <c r="H415" s="9"/>
      <c r="I415" s="9"/>
      <c r="J415" s="9"/>
      <c r="K415" s="9"/>
      <c r="M415"/>
      <c r="N415"/>
      <c r="O415"/>
      <c r="P415"/>
      <c r="Q415"/>
      <c r="R415"/>
      <c r="S415"/>
      <c r="T415"/>
      <c r="U415"/>
      <c r="V415"/>
      <c r="W415"/>
    </row>
    <row r="416" spans="1:23" ht="15" x14ac:dyDescent="0.25">
      <c r="A416" s="10" t="s">
        <v>406</v>
      </c>
      <c r="B416" s="11">
        <v>26159409.212652646</v>
      </c>
      <c r="C416" s="9"/>
      <c r="D416" s="9"/>
      <c r="E416" s="9"/>
      <c r="F416" s="9"/>
      <c r="G416" s="9"/>
      <c r="H416" s="9"/>
      <c r="I416" s="9"/>
      <c r="J416" s="9"/>
      <c r="K416" s="9"/>
      <c r="M416"/>
      <c r="N416"/>
      <c r="O416"/>
      <c r="P416"/>
      <c r="Q416"/>
      <c r="R416"/>
      <c r="S416"/>
      <c r="T416"/>
      <c r="U416"/>
      <c r="V416"/>
      <c r="W416"/>
    </row>
    <row r="417" spans="1:23" ht="15" x14ac:dyDescent="0.25">
      <c r="A417" s="10" t="s">
        <v>407</v>
      </c>
      <c r="B417" s="11">
        <v>30627176.466844998</v>
      </c>
      <c r="C417" s="9"/>
      <c r="D417" s="9"/>
      <c r="E417" s="9"/>
      <c r="F417" s="9"/>
      <c r="G417" s="9"/>
      <c r="H417" s="9"/>
      <c r="I417" s="9"/>
      <c r="J417" s="9"/>
      <c r="K417" s="9"/>
      <c r="M417"/>
      <c r="N417"/>
      <c r="O417"/>
      <c r="P417"/>
      <c r="Q417"/>
      <c r="R417"/>
      <c r="S417"/>
      <c r="T417"/>
      <c r="U417"/>
      <c r="V417"/>
      <c r="W417"/>
    </row>
    <row r="418" spans="1:23" ht="15" x14ac:dyDescent="0.25">
      <c r="A418" s="10" t="s">
        <v>408</v>
      </c>
      <c r="B418" s="11">
        <v>20515750.037949301</v>
      </c>
      <c r="C418" s="9">
        <v>1</v>
      </c>
      <c r="D418" s="9"/>
      <c r="E418" s="9"/>
      <c r="F418" s="9"/>
      <c r="G418" s="9"/>
      <c r="H418" s="9"/>
      <c r="I418" s="9"/>
      <c r="J418" s="9"/>
      <c r="K418" s="9"/>
      <c r="M418"/>
      <c r="N418"/>
      <c r="O418"/>
      <c r="P418"/>
      <c r="Q418"/>
      <c r="R418"/>
      <c r="S418"/>
      <c r="T418"/>
      <c r="U418"/>
      <c r="V418"/>
      <c r="W418"/>
    </row>
    <row r="419" spans="1:23" ht="15" x14ac:dyDescent="0.25">
      <c r="A419" s="10" t="s">
        <v>409</v>
      </c>
      <c r="B419" s="11">
        <v>21177507.588841725</v>
      </c>
      <c r="C419" s="9"/>
      <c r="D419" s="9"/>
      <c r="E419" s="9"/>
      <c r="F419" s="9"/>
      <c r="G419" s="9"/>
      <c r="H419" s="9"/>
      <c r="I419" s="9"/>
      <c r="J419" s="9"/>
      <c r="K419" s="9"/>
      <c r="M419"/>
      <c r="N419"/>
      <c r="O419"/>
      <c r="P419"/>
      <c r="Q419"/>
      <c r="R419"/>
      <c r="S419"/>
      <c r="T419"/>
      <c r="U419"/>
      <c r="V419"/>
      <c r="W419"/>
    </row>
    <row r="420" spans="1:23" ht="15" x14ac:dyDescent="0.25">
      <c r="A420" s="10" t="s">
        <v>410</v>
      </c>
      <c r="B420" s="11">
        <v>11306701.824904434</v>
      </c>
      <c r="C420" s="9"/>
      <c r="D420" s="9"/>
      <c r="E420" s="9"/>
      <c r="F420" s="9"/>
      <c r="G420" s="9"/>
      <c r="H420" s="9">
        <v>6</v>
      </c>
      <c r="I420" s="9">
        <v>7</v>
      </c>
      <c r="J420" s="9"/>
      <c r="K420" s="9">
        <v>9</v>
      </c>
      <c r="M420"/>
      <c r="N420"/>
      <c r="O420"/>
      <c r="P420"/>
      <c r="Q420"/>
      <c r="R420"/>
      <c r="S420"/>
      <c r="T420"/>
      <c r="U420"/>
      <c r="V420"/>
      <c r="W420"/>
    </row>
    <row r="421" spans="1:23" ht="15" x14ac:dyDescent="0.25">
      <c r="A421" s="10" t="s">
        <v>411</v>
      </c>
      <c r="B421" s="11">
        <v>8533609.190708831</v>
      </c>
      <c r="C421" s="9"/>
      <c r="D421" s="9"/>
      <c r="E421" s="9"/>
      <c r="F421" s="9"/>
      <c r="G421" s="9"/>
      <c r="H421" s="9">
        <v>6</v>
      </c>
      <c r="I421" s="9">
        <v>7</v>
      </c>
      <c r="J421" s="9"/>
      <c r="K421" s="9">
        <v>9</v>
      </c>
      <c r="M421"/>
      <c r="N421"/>
      <c r="O421"/>
      <c r="P421"/>
      <c r="Q421"/>
      <c r="R421"/>
      <c r="S421"/>
      <c r="T421"/>
      <c r="U421"/>
      <c r="V421"/>
      <c r="W421"/>
    </row>
    <row r="422" spans="1:23" ht="15" x14ac:dyDescent="0.25">
      <c r="A422" s="10" t="s">
        <v>412</v>
      </c>
      <c r="B422" s="11">
        <v>12153536.896357514</v>
      </c>
      <c r="C422" s="9"/>
      <c r="D422" s="9">
        <v>2</v>
      </c>
      <c r="E422" s="9"/>
      <c r="F422" s="9"/>
      <c r="G422" s="9"/>
      <c r="H422" s="9"/>
      <c r="I422" s="9"/>
      <c r="J422" s="9"/>
      <c r="K422" s="9"/>
      <c r="M422"/>
      <c r="N422"/>
      <c r="O422"/>
      <c r="P422"/>
      <c r="Q422"/>
      <c r="R422"/>
      <c r="S422"/>
      <c r="T422"/>
      <c r="U422"/>
      <c r="V422"/>
      <c r="W422"/>
    </row>
    <row r="423" spans="1:23" ht="15" x14ac:dyDescent="0.25">
      <c r="A423" s="10" t="s">
        <v>413</v>
      </c>
      <c r="B423" s="11">
        <v>10250912.571389239</v>
      </c>
      <c r="C423" s="9"/>
      <c r="D423" s="9"/>
      <c r="E423" s="9"/>
      <c r="F423" s="9"/>
      <c r="G423" s="9"/>
      <c r="H423" s="9"/>
      <c r="I423" s="9"/>
      <c r="J423" s="9"/>
      <c r="K423" s="9"/>
      <c r="M423"/>
      <c r="N423"/>
      <c r="O423"/>
      <c r="P423"/>
      <c r="Q423"/>
      <c r="R423"/>
      <c r="S423"/>
      <c r="T423"/>
      <c r="U423"/>
      <c r="V423"/>
      <c r="W423"/>
    </row>
    <row r="424" spans="1:23" ht="15" x14ac:dyDescent="0.25">
      <c r="A424" s="10" t="s">
        <v>414</v>
      </c>
      <c r="B424" s="11">
        <v>10364929.182688393</v>
      </c>
      <c r="C424" s="9"/>
      <c r="D424" s="9"/>
      <c r="E424" s="9"/>
      <c r="F424" s="9"/>
      <c r="G424" s="9"/>
      <c r="H424" s="9"/>
      <c r="I424" s="9"/>
      <c r="J424" s="9"/>
      <c r="K424" s="9"/>
      <c r="M424"/>
      <c r="N424"/>
      <c r="O424"/>
      <c r="P424"/>
      <c r="Q424"/>
      <c r="R424"/>
      <c r="S424"/>
      <c r="T424"/>
      <c r="U424"/>
      <c r="V424"/>
      <c r="W424"/>
    </row>
    <row r="425" spans="1:23" ht="15" x14ac:dyDescent="0.25">
      <c r="A425" s="10" t="s">
        <v>415</v>
      </c>
      <c r="B425" s="11">
        <v>18141921.557435855</v>
      </c>
      <c r="C425" s="9">
        <v>1</v>
      </c>
      <c r="D425" s="9"/>
      <c r="E425" s="9"/>
      <c r="F425" s="9"/>
      <c r="G425" s="9"/>
      <c r="H425" s="9"/>
      <c r="I425" s="9"/>
      <c r="J425" s="9"/>
      <c r="K425" s="9"/>
      <c r="M425"/>
      <c r="N425"/>
      <c r="O425"/>
      <c r="P425"/>
      <c r="Q425"/>
      <c r="R425"/>
      <c r="S425"/>
      <c r="T425"/>
      <c r="U425"/>
      <c r="V425"/>
      <c r="W425"/>
    </row>
    <row r="426" spans="1:23" ht="15" x14ac:dyDescent="0.25">
      <c r="A426" s="10" t="s">
        <v>416</v>
      </c>
      <c r="B426" s="11">
        <v>13369632.306873288</v>
      </c>
      <c r="C426" s="9"/>
      <c r="D426" s="9">
        <v>2</v>
      </c>
      <c r="E426" s="9"/>
      <c r="F426" s="9"/>
      <c r="G426" s="9"/>
      <c r="H426" s="9"/>
      <c r="I426" s="9"/>
      <c r="J426" s="9"/>
      <c r="K426" s="9"/>
      <c r="M426"/>
      <c r="N426"/>
      <c r="O426"/>
      <c r="P426"/>
      <c r="Q426"/>
      <c r="R426"/>
      <c r="S426"/>
      <c r="T426"/>
      <c r="U426"/>
      <c r="V426"/>
      <c r="W426"/>
    </row>
    <row r="427" spans="1:23" ht="15" x14ac:dyDescent="0.25">
      <c r="A427" s="10" t="s">
        <v>417</v>
      </c>
      <c r="B427" s="11">
        <v>13970530.211961668</v>
      </c>
      <c r="C427" s="9"/>
      <c r="D427" s="9">
        <v>2</v>
      </c>
      <c r="E427" s="9"/>
      <c r="F427" s="9"/>
      <c r="G427" s="9"/>
      <c r="H427" s="9"/>
      <c r="I427" s="9"/>
      <c r="J427" s="9"/>
      <c r="K427" s="9"/>
      <c r="M427"/>
      <c r="N427"/>
      <c r="O427"/>
      <c r="P427"/>
      <c r="Q427"/>
      <c r="R427"/>
      <c r="S427"/>
      <c r="T427"/>
      <c r="U427"/>
      <c r="V427"/>
      <c r="W427"/>
    </row>
    <row r="428" spans="1:23" ht="15" x14ac:dyDescent="0.25">
      <c r="A428" s="10" t="s">
        <v>418</v>
      </c>
      <c r="B428" s="11">
        <v>6719864.940566916</v>
      </c>
      <c r="C428" s="9"/>
      <c r="D428" s="9"/>
      <c r="E428" s="9"/>
      <c r="F428" s="9"/>
      <c r="G428" s="9"/>
      <c r="H428" s="9">
        <v>6</v>
      </c>
      <c r="I428" s="9">
        <v>7</v>
      </c>
      <c r="J428" s="9"/>
      <c r="K428" s="9">
        <v>9</v>
      </c>
      <c r="M428"/>
      <c r="N428"/>
      <c r="O428"/>
      <c r="P428"/>
      <c r="Q428"/>
      <c r="R428"/>
      <c r="S428"/>
      <c r="T428"/>
      <c r="U428"/>
      <c r="V428"/>
      <c r="W428"/>
    </row>
    <row r="429" spans="1:23" ht="15" x14ac:dyDescent="0.25">
      <c r="A429" s="10" t="s">
        <v>419</v>
      </c>
      <c r="B429" s="11">
        <v>15763700.299911343</v>
      </c>
      <c r="C429" s="9"/>
      <c r="D429" s="9"/>
      <c r="E429" s="9">
        <v>3</v>
      </c>
      <c r="F429" s="9"/>
      <c r="G429" s="9">
        <v>5</v>
      </c>
      <c r="H429" s="9"/>
      <c r="I429" s="9"/>
      <c r="J429" s="9"/>
      <c r="K429" s="9">
        <v>9</v>
      </c>
      <c r="M429"/>
      <c r="N429"/>
      <c r="O429"/>
      <c r="P429"/>
      <c r="Q429"/>
      <c r="R429"/>
      <c r="S429"/>
      <c r="T429"/>
      <c r="U429"/>
      <c r="V429"/>
      <c r="W429"/>
    </row>
    <row r="430" spans="1:23" ht="15" x14ac:dyDescent="0.25">
      <c r="A430" s="10" t="s">
        <v>420</v>
      </c>
      <c r="B430" s="11">
        <v>14448851.616770914</v>
      </c>
      <c r="C430" s="9"/>
      <c r="D430" s="9"/>
      <c r="E430" s="9"/>
      <c r="F430" s="9"/>
      <c r="G430" s="9"/>
      <c r="H430" s="9">
        <v>6</v>
      </c>
      <c r="I430" s="9">
        <v>7</v>
      </c>
      <c r="J430" s="9"/>
      <c r="K430" s="9">
        <v>9</v>
      </c>
      <c r="M430"/>
      <c r="N430"/>
      <c r="O430"/>
      <c r="P430"/>
      <c r="Q430"/>
      <c r="R430"/>
      <c r="S430"/>
      <c r="T430"/>
      <c r="U430"/>
      <c r="V430"/>
      <c r="W430"/>
    </row>
    <row r="431" spans="1:23" ht="15" x14ac:dyDescent="0.25">
      <c r="A431" s="10" t="s">
        <v>421</v>
      </c>
      <c r="B431" s="11">
        <v>23312985.300263025</v>
      </c>
      <c r="C431" s="9"/>
      <c r="D431" s="9">
        <v>2</v>
      </c>
      <c r="E431" s="9"/>
      <c r="F431" s="9"/>
      <c r="G431" s="9"/>
      <c r="H431" s="9"/>
      <c r="I431" s="9"/>
      <c r="J431" s="9"/>
      <c r="K431" s="9"/>
      <c r="M431"/>
      <c r="N431"/>
      <c r="O431"/>
      <c r="P431"/>
      <c r="Q431"/>
      <c r="R431"/>
      <c r="S431"/>
      <c r="T431"/>
      <c r="U431"/>
      <c r="V431"/>
      <c r="W431"/>
    </row>
    <row r="432" spans="1:23" ht="15" x14ac:dyDescent="0.25">
      <c r="A432" s="10" t="s">
        <v>422</v>
      </c>
      <c r="B432" s="11">
        <v>39618733.656899124</v>
      </c>
      <c r="C432" s="9"/>
      <c r="D432" s="9"/>
      <c r="E432" s="9"/>
      <c r="F432" s="9"/>
      <c r="G432" s="9"/>
      <c r="H432" s="9"/>
      <c r="I432" s="9"/>
      <c r="J432" s="9"/>
      <c r="K432" s="9"/>
      <c r="M432"/>
      <c r="N432"/>
      <c r="O432"/>
      <c r="P432"/>
      <c r="Q432"/>
      <c r="R432"/>
      <c r="S432"/>
      <c r="T432"/>
      <c r="U432"/>
      <c r="V432"/>
      <c r="W432"/>
    </row>
    <row r="433" spans="1:23" ht="15" x14ac:dyDescent="0.25">
      <c r="A433" s="10" t="s">
        <v>423</v>
      </c>
      <c r="B433" s="11">
        <v>19244981.81892487</v>
      </c>
      <c r="C433" s="9"/>
      <c r="D433" s="9"/>
      <c r="E433" s="9"/>
      <c r="F433" s="9">
        <v>4</v>
      </c>
      <c r="G433" s="9"/>
      <c r="H433" s="9">
        <v>6</v>
      </c>
      <c r="I433" s="9">
        <v>7</v>
      </c>
      <c r="J433" s="9"/>
      <c r="K433" s="9">
        <v>9</v>
      </c>
      <c r="M433"/>
      <c r="N433"/>
      <c r="O433"/>
      <c r="P433"/>
      <c r="Q433"/>
      <c r="R433"/>
      <c r="S433"/>
      <c r="T433"/>
      <c r="U433"/>
      <c r="V433"/>
      <c r="W433"/>
    </row>
    <row r="434" spans="1:23" ht="15" x14ac:dyDescent="0.25">
      <c r="A434" s="10" t="s">
        <v>424</v>
      </c>
      <c r="B434" s="11">
        <v>20373491.297098756</v>
      </c>
      <c r="C434" s="9"/>
      <c r="D434" s="9"/>
      <c r="E434" s="9"/>
      <c r="F434" s="9"/>
      <c r="G434" s="9"/>
      <c r="H434" s="9"/>
      <c r="I434" s="9"/>
      <c r="J434" s="9"/>
      <c r="K434" s="9"/>
      <c r="M434"/>
      <c r="N434"/>
      <c r="O434"/>
      <c r="P434"/>
      <c r="Q434"/>
      <c r="R434"/>
      <c r="S434"/>
      <c r="T434"/>
      <c r="U434"/>
      <c r="V434"/>
      <c r="W434"/>
    </row>
    <row r="435" spans="1:23" ht="15" x14ac:dyDescent="0.25">
      <c r="A435" s="10" t="s">
        <v>425</v>
      </c>
      <c r="B435" s="11">
        <v>9950612.2991792187</v>
      </c>
      <c r="C435" s="9"/>
      <c r="D435" s="9"/>
      <c r="E435" s="9"/>
      <c r="F435" s="9"/>
      <c r="G435" s="9"/>
      <c r="H435" s="9"/>
      <c r="I435" s="9"/>
      <c r="J435" s="9"/>
      <c r="K435" s="9"/>
      <c r="M435"/>
      <c r="N435"/>
      <c r="O435"/>
      <c r="P435"/>
      <c r="Q435"/>
      <c r="R435"/>
      <c r="S435"/>
      <c r="T435"/>
      <c r="U435"/>
      <c r="V435"/>
      <c r="W435"/>
    </row>
    <row r="436" spans="1:23" ht="15" x14ac:dyDescent="0.25">
      <c r="A436" s="10" t="s">
        <v>426</v>
      </c>
      <c r="B436" s="11">
        <v>10626998.803732241</v>
      </c>
      <c r="C436" s="9"/>
      <c r="D436" s="9"/>
      <c r="E436" s="9"/>
      <c r="F436" s="9"/>
      <c r="G436" s="9"/>
      <c r="H436" s="9">
        <v>6</v>
      </c>
      <c r="I436" s="9">
        <v>7</v>
      </c>
      <c r="J436" s="9"/>
      <c r="K436" s="9">
        <v>9</v>
      </c>
      <c r="M436"/>
      <c r="N436"/>
      <c r="O436"/>
      <c r="P436"/>
      <c r="Q436"/>
      <c r="R436"/>
      <c r="S436"/>
      <c r="T436"/>
      <c r="U436"/>
      <c r="V436"/>
      <c r="W436"/>
    </row>
    <row r="437" spans="1:23" ht="15" x14ac:dyDescent="0.25">
      <c r="A437" s="10" t="s">
        <v>427</v>
      </c>
      <c r="B437" s="11">
        <v>4010790.5435862341</v>
      </c>
      <c r="C437" s="9"/>
      <c r="D437" s="9"/>
      <c r="E437" s="9"/>
      <c r="F437" s="9"/>
      <c r="G437" s="9"/>
      <c r="H437" s="9"/>
      <c r="I437" s="9"/>
      <c r="J437" s="9"/>
      <c r="K437" s="9"/>
      <c r="M437"/>
      <c r="N437"/>
      <c r="O437"/>
      <c r="P437"/>
      <c r="Q437"/>
      <c r="R437"/>
      <c r="S437"/>
      <c r="T437"/>
      <c r="U437"/>
      <c r="V437"/>
      <c r="W437"/>
    </row>
    <row r="438" spans="1:23" ht="15" x14ac:dyDescent="0.25">
      <c r="A438" s="10" t="s">
        <v>428</v>
      </c>
      <c r="B438" s="11">
        <v>5899071.5725462129</v>
      </c>
      <c r="C438" s="9"/>
      <c r="D438" s="9"/>
      <c r="E438" s="9"/>
      <c r="F438" s="9"/>
      <c r="G438" s="9"/>
      <c r="H438" s="9">
        <v>6</v>
      </c>
      <c r="I438" s="9">
        <v>7</v>
      </c>
      <c r="J438" s="9"/>
      <c r="K438" s="9">
        <v>9</v>
      </c>
      <c r="M438"/>
      <c r="N438"/>
      <c r="O438"/>
      <c r="P438"/>
      <c r="Q438"/>
      <c r="R438"/>
      <c r="S438"/>
      <c r="T438"/>
      <c r="U438"/>
      <c r="V438"/>
      <c r="W438"/>
    </row>
    <row r="439" spans="1:23" ht="15" x14ac:dyDescent="0.25">
      <c r="A439" s="10" t="s">
        <v>429</v>
      </c>
      <c r="B439" s="11">
        <v>10586772.057817604</v>
      </c>
      <c r="C439" s="9"/>
      <c r="D439" s="9"/>
      <c r="E439" s="9"/>
      <c r="F439" s="9"/>
      <c r="G439" s="9"/>
      <c r="H439" s="9">
        <v>6</v>
      </c>
      <c r="I439" s="9">
        <v>7</v>
      </c>
      <c r="J439" s="9"/>
      <c r="K439" s="9">
        <v>9</v>
      </c>
      <c r="M439"/>
      <c r="N439"/>
      <c r="O439"/>
      <c r="P439"/>
      <c r="Q439"/>
      <c r="R439"/>
      <c r="S439"/>
      <c r="T439"/>
      <c r="U439"/>
      <c r="V439"/>
      <c r="W439"/>
    </row>
    <row r="440" spans="1:23" ht="15" x14ac:dyDescent="0.25">
      <c r="A440" s="10" t="s">
        <v>430</v>
      </c>
      <c r="B440" s="11">
        <v>10017837.515619541</v>
      </c>
      <c r="C440" s="9"/>
      <c r="D440" s="9"/>
      <c r="E440" s="9"/>
      <c r="F440" s="9"/>
      <c r="G440" s="9"/>
      <c r="H440" s="9">
        <v>6</v>
      </c>
      <c r="I440" s="9">
        <v>7</v>
      </c>
      <c r="J440" s="9"/>
      <c r="K440" s="9">
        <v>9</v>
      </c>
      <c r="M440"/>
      <c r="N440"/>
      <c r="O440"/>
      <c r="P440"/>
      <c r="Q440"/>
      <c r="R440"/>
      <c r="S440"/>
      <c r="T440"/>
      <c r="U440"/>
      <c r="V440"/>
      <c r="W440"/>
    </row>
    <row r="441" spans="1:23" ht="15" x14ac:dyDescent="0.25">
      <c r="A441" s="10" t="s">
        <v>431</v>
      </c>
      <c r="B441" s="11">
        <v>7317420.2902961774</v>
      </c>
      <c r="C441" s="9"/>
      <c r="D441" s="9"/>
      <c r="E441" s="9"/>
      <c r="F441" s="9">
        <v>4</v>
      </c>
      <c r="G441" s="9"/>
      <c r="H441" s="9">
        <v>6</v>
      </c>
      <c r="I441" s="9">
        <v>7</v>
      </c>
      <c r="J441" s="9"/>
      <c r="K441" s="9">
        <v>9</v>
      </c>
      <c r="M441"/>
      <c r="N441"/>
      <c r="O441"/>
      <c r="P441"/>
      <c r="Q441"/>
      <c r="R441"/>
      <c r="S441"/>
      <c r="T441"/>
      <c r="U441"/>
      <c r="V441"/>
      <c r="W441"/>
    </row>
    <row r="442" spans="1:23" ht="15" x14ac:dyDescent="0.25">
      <c r="A442" s="10" t="s">
        <v>432</v>
      </c>
      <c r="B442" s="11">
        <v>20346898.056315776</v>
      </c>
      <c r="C442" s="9">
        <v>1</v>
      </c>
      <c r="D442" s="9"/>
      <c r="E442" s="9"/>
      <c r="F442" s="9"/>
      <c r="G442" s="9"/>
      <c r="H442" s="9"/>
      <c r="I442" s="9"/>
      <c r="J442" s="9"/>
      <c r="K442" s="9"/>
      <c r="M442"/>
      <c r="N442"/>
      <c r="O442"/>
      <c r="P442"/>
      <c r="Q442"/>
      <c r="R442"/>
      <c r="S442"/>
      <c r="T442"/>
      <c r="U442"/>
      <c r="V442"/>
      <c r="W442"/>
    </row>
    <row r="443" spans="1:23" ht="15" x14ac:dyDescent="0.25">
      <c r="A443" s="10" t="s">
        <v>433</v>
      </c>
      <c r="B443" s="11">
        <v>24723581.22290124</v>
      </c>
      <c r="C443" s="9">
        <v>1</v>
      </c>
      <c r="D443" s="9">
        <v>2</v>
      </c>
      <c r="E443" s="9"/>
      <c r="F443" s="9"/>
      <c r="G443" s="9"/>
      <c r="H443" s="9"/>
      <c r="I443" s="9"/>
      <c r="J443" s="9"/>
      <c r="K443" s="9"/>
      <c r="M443"/>
      <c r="N443"/>
      <c r="O443"/>
      <c r="P443"/>
      <c r="Q443"/>
      <c r="R443"/>
      <c r="S443"/>
      <c r="T443"/>
      <c r="U443"/>
      <c r="V443"/>
      <c r="W443"/>
    </row>
    <row r="444" spans="1:23" ht="15" x14ac:dyDescent="0.25">
      <c r="A444" s="10" t="s">
        <v>434</v>
      </c>
      <c r="B444" s="11">
        <v>19453310.391316913</v>
      </c>
      <c r="C444" s="9"/>
      <c r="D444" s="9"/>
      <c r="E444" s="9">
        <v>3</v>
      </c>
      <c r="F444" s="9"/>
      <c r="G444" s="9">
        <v>5</v>
      </c>
      <c r="H444" s="9"/>
      <c r="I444" s="9"/>
      <c r="J444" s="9"/>
      <c r="K444" s="9">
        <v>9</v>
      </c>
      <c r="M444"/>
      <c r="N444"/>
      <c r="O444"/>
      <c r="P444"/>
      <c r="Q444"/>
      <c r="R444"/>
      <c r="S444"/>
      <c r="T444"/>
      <c r="U444"/>
      <c r="V444"/>
      <c r="W444"/>
    </row>
    <row r="445" spans="1:23" ht="15" x14ac:dyDescent="0.25">
      <c r="A445" s="10" t="s">
        <v>435</v>
      </c>
      <c r="B445" s="11">
        <v>21244709.928445011</v>
      </c>
      <c r="C445" s="9"/>
      <c r="D445" s="9">
        <v>2</v>
      </c>
      <c r="E445" s="9"/>
      <c r="F445" s="9"/>
      <c r="G445" s="9"/>
      <c r="H445" s="9"/>
      <c r="I445" s="9"/>
      <c r="J445" s="9"/>
      <c r="K445" s="9"/>
      <c r="M445"/>
      <c r="N445"/>
      <c r="O445"/>
      <c r="P445"/>
      <c r="Q445"/>
      <c r="R445"/>
      <c r="S445"/>
      <c r="T445"/>
      <c r="U445"/>
      <c r="V445"/>
      <c r="W445"/>
    </row>
    <row r="446" spans="1:23" ht="15" x14ac:dyDescent="0.25">
      <c r="A446" s="10" t="s">
        <v>436</v>
      </c>
      <c r="B446" s="11">
        <v>11813494.075086698</v>
      </c>
      <c r="C446" s="9"/>
      <c r="D446" s="9"/>
      <c r="E446" s="9">
        <v>3</v>
      </c>
      <c r="F446" s="9"/>
      <c r="G446" s="9">
        <v>5</v>
      </c>
      <c r="H446" s="9"/>
      <c r="I446" s="9"/>
      <c r="J446" s="9"/>
      <c r="K446" s="9">
        <v>9</v>
      </c>
      <c r="M446"/>
      <c r="N446"/>
      <c r="O446"/>
      <c r="P446"/>
      <c r="Q446"/>
      <c r="R446"/>
      <c r="S446"/>
      <c r="T446"/>
      <c r="U446"/>
      <c r="V446"/>
      <c r="W446"/>
    </row>
    <row r="447" spans="1:23" ht="15" x14ac:dyDescent="0.25">
      <c r="A447" s="10" t="s">
        <v>437</v>
      </c>
      <c r="B447" s="11">
        <v>16517723.635881985</v>
      </c>
      <c r="C447" s="9"/>
      <c r="D447" s="9">
        <v>2</v>
      </c>
      <c r="E447" s="9"/>
      <c r="F447" s="9"/>
      <c r="G447" s="9"/>
      <c r="H447" s="9"/>
      <c r="I447" s="9"/>
      <c r="J447" s="9"/>
      <c r="K447" s="9"/>
      <c r="M447"/>
      <c r="N447"/>
      <c r="O447"/>
      <c r="P447"/>
      <c r="Q447"/>
      <c r="R447"/>
      <c r="S447"/>
      <c r="T447"/>
      <c r="U447"/>
      <c r="V447"/>
      <c r="W447"/>
    </row>
    <row r="448" spans="1:23" ht="15" x14ac:dyDescent="0.25">
      <c r="A448" s="10" t="s">
        <v>438</v>
      </c>
      <c r="B448" s="11">
        <v>12762447.066238085</v>
      </c>
      <c r="C448" s="9"/>
      <c r="D448" s="9"/>
      <c r="E448" s="9"/>
      <c r="F448" s="9"/>
      <c r="G448" s="9"/>
      <c r="H448" s="9">
        <v>6</v>
      </c>
      <c r="I448" s="9"/>
      <c r="J448" s="9"/>
      <c r="K448" s="9">
        <v>9</v>
      </c>
      <c r="M448"/>
      <c r="N448"/>
      <c r="O448"/>
      <c r="P448"/>
      <c r="Q448"/>
      <c r="R448"/>
      <c r="S448"/>
      <c r="T448"/>
      <c r="U448"/>
      <c r="V448"/>
      <c r="W448"/>
    </row>
    <row r="449" spans="1:23" ht="15" x14ac:dyDescent="0.25">
      <c r="A449" s="10" t="s">
        <v>439</v>
      </c>
      <c r="B449" s="11">
        <v>6674301.1576684108</v>
      </c>
      <c r="C449" s="9"/>
      <c r="D449" s="9">
        <v>2</v>
      </c>
      <c r="E449" s="9"/>
      <c r="F449" s="9"/>
      <c r="G449" s="9"/>
      <c r="H449" s="9"/>
      <c r="I449" s="9"/>
      <c r="J449" s="9"/>
      <c r="K449" s="9"/>
      <c r="M449"/>
      <c r="N449"/>
      <c r="O449"/>
      <c r="P449"/>
      <c r="Q449"/>
      <c r="R449"/>
      <c r="S449"/>
      <c r="T449"/>
      <c r="U449"/>
      <c r="V449"/>
      <c r="W449"/>
    </row>
    <row r="450" spans="1:23" ht="15" x14ac:dyDescent="0.25">
      <c r="A450" s="10" t="s">
        <v>440</v>
      </c>
      <c r="B450" s="11">
        <v>10566105.014437445</v>
      </c>
      <c r="C450" s="9"/>
      <c r="D450" s="9">
        <v>2</v>
      </c>
      <c r="E450" s="9"/>
      <c r="F450" s="9"/>
      <c r="G450" s="9"/>
      <c r="H450" s="9"/>
      <c r="I450" s="9"/>
      <c r="J450" s="9"/>
      <c r="K450" s="9"/>
      <c r="M450"/>
      <c r="N450"/>
      <c r="O450"/>
      <c r="P450"/>
      <c r="Q450"/>
      <c r="R450"/>
      <c r="S450"/>
      <c r="T450"/>
      <c r="U450"/>
      <c r="V450"/>
      <c r="W450"/>
    </row>
    <row r="451" spans="1:23" ht="15" x14ac:dyDescent="0.25">
      <c r="A451" s="10" t="s">
        <v>441</v>
      </c>
      <c r="B451" s="11">
        <v>22603502.063097801</v>
      </c>
      <c r="C451" s="9"/>
      <c r="D451" s="9"/>
      <c r="E451" s="9"/>
      <c r="F451" s="9"/>
      <c r="G451" s="9"/>
      <c r="H451" s="9"/>
      <c r="I451" s="9"/>
      <c r="J451" s="9"/>
      <c r="K451" s="9"/>
      <c r="M451"/>
      <c r="N451"/>
      <c r="O451"/>
      <c r="P451"/>
      <c r="Q451"/>
      <c r="R451"/>
      <c r="S451"/>
      <c r="T451"/>
      <c r="U451"/>
      <c r="V451"/>
      <c r="W451"/>
    </row>
    <row r="452" spans="1:23" ht="15" x14ac:dyDescent="0.25">
      <c r="A452" s="10" t="s">
        <v>442</v>
      </c>
      <c r="B452" s="11">
        <v>5892481.3110247403</v>
      </c>
      <c r="C452" s="9"/>
      <c r="D452" s="9"/>
      <c r="E452" s="9"/>
      <c r="F452" s="9"/>
      <c r="G452" s="9"/>
      <c r="H452" s="9"/>
      <c r="I452" s="9"/>
      <c r="J452" s="9"/>
      <c r="K452" s="9"/>
      <c r="M452"/>
      <c r="N452"/>
      <c r="O452"/>
      <c r="P452"/>
      <c r="Q452"/>
      <c r="R452"/>
      <c r="S452"/>
      <c r="T452"/>
      <c r="U452"/>
      <c r="V452"/>
      <c r="W452"/>
    </row>
    <row r="453" spans="1:23" ht="15" x14ac:dyDescent="0.25">
      <c r="A453" s="10" t="s">
        <v>443</v>
      </c>
      <c r="B453" s="11">
        <v>19264912.230074823</v>
      </c>
      <c r="C453" s="9"/>
      <c r="D453" s="9">
        <v>2</v>
      </c>
      <c r="E453" s="9"/>
      <c r="F453" s="9"/>
      <c r="G453" s="9"/>
      <c r="H453" s="9"/>
      <c r="I453" s="9"/>
      <c r="J453" s="9"/>
      <c r="K453" s="9"/>
      <c r="M453"/>
      <c r="N453"/>
      <c r="O453"/>
      <c r="P453"/>
      <c r="Q453"/>
      <c r="R453"/>
      <c r="S453"/>
      <c r="T453"/>
      <c r="U453"/>
      <c r="V453"/>
      <c r="W453"/>
    </row>
    <row r="454" spans="1:23" ht="15" x14ac:dyDescent="0.25">
      <c r="A454" s="10" t="s">
        <v>444</v>
      </c>
      <c r="B454" s="11">
        <v>16131789.375936454</v>
      </c>
      <c r="C454" s="9"/>
      <c r="D454" s="9">
        <v>2</v>
      </c>
      <c r="E454" s="9"/>
      <c r="F454" s="9"/>
      <c r="G454" s="9"/>
      <c r="H454" s="9"/>
      <c r="I454" s="9"/>
      <c r="J454" s="9"/>
      <c r="K454" s="9"/>
      <c r="M454"/>
      <c r="N454"/>
      <c r="O454"/>
      <c r="P454"/>
      <c r="Q454"/>
      <c r="R454"/>
      <c r="S454"/>
      <c r="T454"/>
      <c r="U454"/>
      <c r="V454"/>
      <c r="W454"/>
    </row>
    <row r="455" spans="1:23" ht="15" x14ac:dyDescent="0.25">
      <c r="A455" s="10" t="s">
        <v>445</v>
      </c>
      <c r="B455" s="11">
        <v>42960989.404918425</v>
      </c>
      <c r="C455" s="9"/>
      <c r="D455" s="9"/>
      <c r="E455" s="9"/>
      <c r="F455" s="9">
        <v>4</v>
      </c>
      <c r="G455" s="9"/>
      <c r="H455" s="9">
        <v>6</v>
      </c>
      <c r="I455" s="9">
        <v>7</v>
      </c>
      <c r="J455" s="9"/>
      <c r="K455" s="9">
        <v>9</v>
      </c>
      <c r="M455"/>
      <c r="N455"/>
      <c r="O455"/>
      <c r="P455"/>
      <c r="Q455"/>
      <c r="R455"/>
      <c r="S455"/>
      <c r="T455"/>
      <c r="U455"/>
      <c r="V455"/>
      <c r="W455"/>
    </row>
    <row r="456" spans="1:23" ht="15" x14ac:dyDescent="0.25">
      <c r="A456" s="10" t="s">
        <v>446</v>
      </c>
      <c r="B456" s="11">
        <v>9315265.2244948633</v>
      </c>
      <c r="C456" s="9"/>
      <c r="D456" s="9">
        <v>2</v>
      </c>
      <c r="E456" s="9"/>
      <c r="F456" s="9"/>
      <c r="G456" s="9"/>
      <c r="H456" s="9"/>
      <c r="I456" s="9"/>
      <c r="J456" s="9"/>
      <c r="K456" s="9"/>
      <c r="M456"/>
      <c r="N456"/>
      <c r="O456"/>
      <c r="P456"/>
      <c r="Q456"/>
      <c r="R456"/>
      <c r="S456"/>
      <c r="T456"/>
      <c r="U456"/>
      <c r="V456"/>
      <c r="W456"/>
    </row>
    <row r="457" spans="1:23" ht="15" x14ac:dyDescent="0.25">
      <c r="A457" s="10" t="s">
        <v>447</v>
      </c>
      <c r="B457" s="11">
        <v>14196540.185142392</v>
      </c>
      <c r="C457" s="9"/>
      <c r="D457" s="9"/>
      <c r="E457" s="9"/>
      <c r="F457" s="9"/>
      <c r="G457" s="9"/>
      <c r="H457" s="9"/>
      <c r="I457" s="9"/>
      <c r="J457" s="9"/>
      <c r="K457" s="9"/>
      <c r="M457"/>
      <c r="N457"/>
      <c r="O457"/>
      <c r="P457"/>
      <c r="Q457"/>
      <c r="R457"/>
      <c r="S457"/>
      <c r="T457"/>
      <c r="U457"/>
      <c r="V457"/>
      <c r="W457"/>
    </row>
    <row r="458" spans="1:23" ht="15" x14ac:dyDescent="0.25">
      <c r="A458" s="10" t="s">
        <v>448</v>
      </c>
      <c r="B458" s="11">
        <v>9608814.9993046448</v>
      </c>
      <c r="C458" s="9"/>
      <c r="D458" s="9"/>
      <c r="E458" s="9"/>
      <c r="F458" s="9"/>
      <c r="G458" s="9"/>
      <c r="H458" s="9"/>
      <c r="I458" s="9"/>
      <c r="J458" s="9"/>
      <c r="K458" s="9"/>
      <c r="M458"/>
      <c r="N458"/>
      <c r="O458"/>
      <c r="P458"/>
      <c r="Q458"/>
      <c r="R458"/>
      <c r="S458"/>
      <c r="T458"/>
      <c r="U458"/>
      <c r="V458"/>
      <c r="W458"/>
    </row>
    <row r="459" spans="1:23" ht="15" x14ac:dyDescent="0.25">
      <c r="A459" s="10" t="s">
        <v>449</v>
      </c>
      <c r="B459" s="11">
        <v>12936002.952389827</v>
      </c>
      <c r="C459" s="9"/>
      <c r="D459" s="9">
        <v>2</v>
      </c>
      <c r="E459" s="9"/>
      <c r="F459" s="9"/>
      <c r="G459" s="9"/>
      <c r="H459" s="9"/>
      <c r="I459" s="9"/>
      <c r="J459" s="9"/>
      <c r="K459" s="9"/>
      <c r="M459"/>
      <c r="N459"/>
      <c r="O459"/>
      <c r="P459"/>
      <c r="Q459"/>
      <c r="R459"/>
      <c r="S459"/>
      <c r="T459"/>
      <c r="U459"/>
      <c r="V459"/>
      <c r="W459"/>
    </row>
    <row r="460" spans="1:23" ht="15" x14ac:dyDescent="0.25">
      <c r="A460" s="10" t="s">
        <v>450</v>
      </c>
      <c r="B460" s="11">
        <v>9927373.1640429851</v>
      </c>
      <c r="C460" s="9"/>
      <c r="D460" s="9"/>
      <c r="E460" s="9"/>
      <c r="F460" s="9"/>
      <c r="G460" s="9"/>
      <c r="H460" s="9"/>
      <c r="I460" s="9"/>
      <c r="J460" s="9"/>
      <c r="K460" s="9"/>
      <c r="M460"/>
      <c r="N460"/>
      <c r="O460"/>
      <c r="P460"/>
      <c r="Q460"/>
      <c r="R460"/>
      <c r="S460"/>
      <c r="T460"/>
      <c r="U460"/>
      <c r="V460"/>
      <c r="W460"/>
    </row>
    <row r="461" spans="1:23" ht="15" x14ac:dyDescent="0.25">
      <c r="A461" s="9" t="s">
        <v>476</v>
      </c>
      <c r="B461" s="8">
        <f>SUM(B18:B460)</f>
        <v>6085962994.4271307</v>
      </c>
      <c r="C461" s="9"/>
      <c r="D461" s="9"/>
      <c r="E461" s="9"/>
      <c r="F461" s="9"/>
      <c r="G461" s="9"/>
      <c r="H461" s="9"/>
      <c r="I461" s="9"/>
      <c r="J461" s="9"/>
      <c r="K461" s="9"/>
      <c r="M461"/>
      <c r="N461"/>
      <c r="O461"/>
      <c r="P461"/>
      <c r="Q461"/>
      <c r="R461"/>
      <c r="S461"/>
      <c r="T461"/>
      <c r="U461"/>
      <c r="V461"/>
      <c r="W461"/>
    </row>
    <row r="462" spans="1:23" x14ac:dyDescent="0.2">
      <c r="B462" s="4">
        <f>SUMIF(B18:B460,I18:I460="7")</f>
        <v>0</v>
      </c>
    </row>
  </sheetData>
  <sheetProtection sheet="1" objects="1" scenarios="1"/>
  <sortState ref="M18:V460">
    <sortCondition descending="1" ref="T18:T460"/>
  </sortState>
  <mergeCells count="5">
    <mergeCell ref="A15:K15"/>
    <mergeCell ref="C16:K16"/>
    <mergeCell ref="A16:A17"/>
    <mergeCell ref="B16:B17"/>
    <mergeCell ref="F5:L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5</vt:i4>
      </vt:variant>
    </vt:vector>
  </HeadingPairs>
  <TitlesOfParts>
    <vt:vector size="5" baseType="lpstr">
      <vt:lpstr>report addendum</vt:lpstr>
      <vt:lpstr>manual</vt:lpstr>
      <vt:lpstr>PEC calculation</vt:lpstr>
      <vt:lpstr>defaults</vt:lpstr>
      <vt:lpstr>data</vt:lpstr>
    </vt:vector>
  </TitlesOfParts>
  <Company>RIVM</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 van der Linden</dc:creator>
  <cp:lastModifiedBy>Wolf, J. de (Jiske)</cp:lastModifiedBy>
  <dcterms:created xsi:type="dcterms:W3CDTF">2015-10-19T09:28:40Z</dcterms:created>
  <dcterms:modified xsi:type="dcterms:W3CDTF">2017-03-09T16:02:19Z</dcterms:modified>
</cp:coreProperties>
</file>